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840" windowWidth="8610" windowHeight="2385"/>
  </bookViews>
  <sheets>
    <sheet name="Page1" sheetId="1" r:id="rId1"/>
  </sheets>
  <definedNames>
    <definedName name="_xlnm.Print_Area" localSheetId="0">Page1!$A$1:$R$102</definedName>
  </definedNames>
  <calcPr calcId="145621" iterate="1"/>
</workbook>
</file>

<file path=xl/calcChain.xml><?xml version="1.0" encoding="utf-8"?>
<calcChain xmlns="http://schemas.openxmlformats.org/spreadsheetml/2006/main">
  <c r="K48" i="1" l="1"/>
  <c r="K71" i="1" l="1"/>
  <c r="K57" i="1"/>
  <c r="K56" i="1"/>
  <c r="K55" i="1"/>
  <c r="K51" i="1"/>
  <c r="K50" i="1"/>
  <c r="K44" i="1"/>
  <c r="K42" i="1"/>
  <c r="K28" i="1" l="1"/>
  <c r="K40" i="1"/>
  <c r="K39" i="1"/>
  <c r="I111" i="1" l="1"/>
</calcChain>
</file>

<file path=xl/sharedStrings.xml><?xml version="1.0" encoding="utf-8"?>
<sst xmlns="http://schemas.openxmlformats.org/spreadsheetml/2006/main" count="758" uniqueCount="237">
  <si>
    <t>Порядковый номер</t>
  </si>
  <si>
    <t>Код по ОКВЭД2</t>
  </si>
  <si>
    <t>Код по ОКПД2</t>
  </si>
  <si>
    <t>Условия договора</t>
  </si>
  <si>
    <t>Предмет договора</t>
  </si>
  <si>
    <t>Минимальные требования к закупаемым товарам (работам, услугам)</t>
  </si>
  <si>
    <t>Единица измерения</t>
  </si>
  <si>
    <t>Кол-во (объем)</t>
  </si>
  <si>
    <t xml:space="preserve">Регион поставки товаров (выполнения работ, оказания услуг) 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</si>
  <si>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</si>
  <si>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</si>
  <si>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</si>
  <si>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</si>
  <si>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</si>
  <si>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</si>
  <si>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</si>
  <si>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</si>
  <si>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</si>
  <si>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</si>
  <si>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</si>
  <si>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</si>
  <si>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</si>
  <si>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</si>
  <si>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</si>
  <si>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</si>
  <si>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</si>
  <si>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</si>
  <si>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</si>
  <si>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 соответствии с документацией</t>
  </si>
  <si>
    <t xml:space="preserve">«Реконструкция биологических очистных сооружений. </t>
  </si>
  <si>
    <t xml:space="preserve">Строительство третьей очереди биологических очистных сооружений на 100000 м3/сут. </t>
  </si>
  <si>
    <t>г. Новочебоксарск. Третий этап. Пусконаладочные работы «под нагрузкой».</t>
  </si>
  <si>
    <t>Объем финансового обеспечения закупки за счет субсидии, предоставляемой в целях реализации национальных и федеральных проектов</t>
  </si>
  <si>
    <t>Код целевой статьи расходов, код вида расходов</t>
  </si>
  <si>
    <t>Чувашская Республика-Чувашия</t>
  </si>
  <si>
    <t>Директор                                                                      М.В. Иванов</t>
  </si>
  <si>
    <t>ПЛАН ЗАКУПОК ТОВАРОВ, РАБОТ, УСЛУГ</t>
  </si>
  <si>
    <t>28.29.12.114</t>
  </si>
  <si>
    <t>26.51.53.140</t>
  </si>
  <si>
    <t>42.21.13.127</t>
  </si>
  <si>
    <t>1 квартал</t>
  </si>
  <si>
    <t>2 квартал</t>
  </si>
  <si>
    <t>3 квартал</t>
  </si>
  <si>
    <t>4 квартал</t>
  </si>
  <si>
    <t>да</t>
  </si>
  <si>
    <t>_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</si>
  <si>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</si>
  <si>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</si>
  <si>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</si>
  <si>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</si>
  <si>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</si>
  <si>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ГОСУДАРСТВЕННОЕ УНИТАРНОЕ ПРЕДПРИЯТИЕ ЧУВАШСКОЙ РЕСПУБЛИКИ «БИОЛОГИЧЕСКИЕ ОЧИСТНЫЕ СООРУЖЕНИЯ» МИНИСТЕРСТВА СТРОИТЕЛЬСТВА, АРХИТЕКТУРЫ И ЖИЛИЩНО-КОММУНАЛЬНОГО ХОЗЯЙСТВА ЧУВАШСКОЙ РЕСПУБЛИКИ</t>
  </si>
  <si>
    <t>(ГУП Чувашской Республики «БОС» Минстроя Чувашии)</t>
  </si>
  <si>
    <t xml:space="preserve">429965, Чувашская Республика – Чувашия, г.о. город Новочебоксарск, г. Новочебоксарск, ул. Промышленная, влд. 1
Тел./факс (8352) 74-34-20, e-mail: bos@cbx.ru
</t>
  </si>
  <si>
    <t>с 01.01.2024 по 31.12.2024</t>
  </si>
  <si>
    <t>26.51.53.150</t>
  </si>
  <si>
    <t>шт.</t>
  </si>
  <si>
    <t xml:space="preserve">шт. </t>
  </si>
  <si>
    <t>июнь 24г.</t>
  </si>
  <si>
    <t>26.51.53.120</t>
  </si>
  <si>
    <t>Система капиллярного электрофореза  Капель-105М</t>
  </si>
  <si>
    <t>Хроматограф Кристаллюкс  4000</t>
  </si>
  <si>
    <t>28.15.24.110</t>
  </si>
  <si>
    <t>43.22.11.190</t>
  </si>
  <si>
    <t>Реконструкция систем водоснабжения города Цивильск Чувашкой Республики (участок водовода от Рындинского водозабора до г.Цивильск)</t>
  </si>
  <si>
    <t>Реконструкция систем водоснабжения города Цивильск Чувашской Республики. Строительство водозаборных сооружений.</t>
  </si>
  <si>
    <t>018</t>
  </si>
  <si>
    <t>пог. м</t>
  </si>
  <si>
    <t>единица</t>
  </si>
  <si>
    <t xml:space="preserve">28.13.14.110 </t>
  </si>
  <si>
    <t xml:space="preserve">Модернизация насосного оборудования на объекте «Здание главного корпуса «Групповой водовод со станцией водоочистки и зонами санитарной охраны в пгт. Вурнары Вурнарского района ЧР (1-й пусковой комплекс)», инв. №20000007  (3 шт.). (год ввода 2012г)  </t>
  </si>
  <si>
    <t xml:space="preserve"> 71.12.12.190</t>
  </si>
  <si>
    <t>26.51.53.110</t>
  </si>
  <si>
    <t>28.93.17.111</t>
  </si>
  <si>
    <t>26.30.11.110</t>
  </si>
  <si>
    <t>Система телеинспекции TIS 16-120/1</t>
  </si>
  <si>
    <t>642</t>
  </si>
  <si>
    <t>Насос 1СМ 32-20-125/2-М</t>
  </si>
  <si>
    <t>27.40.15.120</t>
  </si>
  <si>
    <t>Лампа амальгамная ЛИТ ДБ 300Н-2 240 W</t>
  </si>
  <si>
    <t>в случае привлечения субподряда</t>
  </si>
  <si>
    <t xml:space="preserve">Капитальный ремонт оборудования "Неотделимые улучшения арендованного имущества (когенерационная рамная установка электрической мощносностью 250 кВт (МТЭС-250) -2 шт.)" инв. №90000001 (капитальный ремонт двигателя -1шт) </t>
  </si>
  <si>
    <t xml:space="preserve">42.21.13.127 </t>
  </si>
  <si>
    <t>Модернизация  объектов «Первичный отстойник с насосной» (инв.№ 19557), «Первичный отстойник №  3, 4» (инв.№ 19542) с заменой илоскребного механизма -2 шт.</t>
  </si>
  <si>
    <t>Модернизация  объектов «Вторичные отстойники (литер V)» (инв.№ 26667) с заменой илососного механизма - 1 шт.</t>
  </si>
  <si>
    <t>Модернизация объекта: «Мехобезвоживание осадка» (инв.№ 92812), с заменой илоскребного механизма - 1 шт.</t>
  </si>
  <si>
    <t>Реконструкция аэротенка-смесителя секции «А» (инв.№ 82621) с внедрением процесса нитри-денитрификации производительностью до 55 тыс. м3/сут.</t>
  </si>
  <si>
    <t>Реконструкция объекта "Здание решеток от водоканала" (инв. № 59776) с заменой технологического оборудования</t>
  </si>
  <si>
    <t>Чувашия- Чувашская Республика</t>
  </si>
  <si>
    <t>Текущий ремонт объекта «Первичный отстойник с насосной», инв.№ 19557 (замена насоса центробежного ФГ 216 на оседиагональный шнековый насос УОДН 200-150-125-1 шт )</t>
  </si>
  <si>
    <t xml:space="preserve">Текущий ремонт объекта «Обводной канал здания решеток»,  инв. № 21505 (замена редуктора щитового затвора 1шт) </t>
  </si>
  <si>
    <t>33.14.11.000</t>
  </si>
  <si>
    <t>Техническое перевооружение распределительной подстанции РП-2 6 кВ на объекте "Блок производственно-бытовых помещений с гаражом" , инв. № 00019510 (приобретение, монтаж , ПНР 18 ячеек  вакуумных выключателей)</t>
  </si>
  <si>
    <t>33.20.50.000</t>
  </si>
  <si>
    <t>26.20.30.120</t>
  </si>
  <si>
    <t>Модернизация автоматизированной системы управления  (АСУ) на объекте "Строительство технологической линии термической сушки осадков от очистки сточных вод"  (замена контроллеров и программного обспечения)</t>
  </si>
  <si>
    <t>26.51.52.110</t>
  </si>
  <si>
    <t>Приобретение, монтаж , ПНР расходомеров воздуха для объектов "Аэротенки железобетонные секция В (литер XI)", инв. №000006634,  "Аэротенк -смеситель", инв. №000026676, "Аэротенк-смеситель секция `А`", инв. №000082621 (3 шт)</t>
  </si>
  <si>
    <t>43.22.12.190</t>
  </si>
  <si>
    <t>Капитальный ремонт объекта "Здание решеток от водоканала", инв. №59776 ( перенос теплового пункта в вентиляционную камеру)</t>
  </si>
  <si>
    <t>Капитальные ремонт вентиляционных систем на объектах "Контора-лаборатория", инв.000019501 , "Здания решеток от водоканала" № 59776, "Автомойка на территории ГУП ЧР "БОС" Минстроя Чувашии", инв. №060000001</t>
  </si>
  <si>
    <t>43.99.90.120</t>
  </si>
  <si>
    <t>Капитальный ремонт объекта "Строительство технологической линии по использованию высушенного осадка: Печь термоутилизации 101", инв. № 050000001 (ремонт футеровки печи)</t>
  </si>
  <si>
    <t xml:space="preserve">Текущий ремонт объекта "Здание решеток от водоканала", инв. № 59776 (замена редуктора щитового затвора 4шт) </t>
  </si>
  <si>
    <t>43.91.19.190</t>
  </si>
  <si>
    <t>42.21.12.120</t>
  </si>
  <si>
    <t>74.90</t>
  </si>
  <si>
    <t xml:space="preserve">74.90.13.000 </t>
  </si>
  <si>
    <t>Разработка проекта СЗЗ (промплощадка г.Новочебосарск, ул.Промышленная, влд.1)</t>
  </si>
  <si>
    <t>66.21</t>
  </si>
  <si>
    <t>66.21.10.000</t>
  </si>
  <si>
    <t>Разработка проекта (отчет) по оценке риска здоровью населения к проекту СЗЗ (промплощадка г.Новочебосарск, ул.Промышленная, влд.1)</t>
  </si>
  <si>
    <t xml:space="preserve">Внесение изменений в проект по разработке КЭР </t>
  </si>
  <si>
    <t>Инвентаризация выбросов ГУП Чувашской Республики "БОС" Минстроя Чувашии. Разработка проекта НДВ</t>
  </si>
  <si>
    <t>ед</t>
  </si>
  <si>
    <t>71.12.39.113</t>
  </si>
  <si>
    <t>Выполнение инструментальных измерений (выбросы, шум)</t>
  </si>
  <si>
    <t>71.20</t>
  </si>
  <si>
    <t>Сертификация отходов (осадки сточных вод, зола)</t>
  </si>
  <si>
    <t>Размещение, обезвреживание отходов производства (технологических отходов - с кодами ФККО 7 22 101 01 71 4, 7 22 102 01 39 4, 7 22 421 11 39 4)</t>
  </si>
  <si>
    <t>Размещение, обезвреживание отходов потребления</t>
  </si>
  <si>
    <t>71.12</t>
  </si>
  <si>
    <t>71.12.39.115</t>
  </si>
  <si>
    <t>Метеоинформация для разработки природоохранной документации</t>
  </si>
  <si>
    <t>20.13</t>
  </si>
  <si>
    <t>20.13.32.110</t>
  </si>
  <si>
    <t>Гипохлорит натрия (раствор)</t>
  </si>
  <si>
    <t>20.59</t>
  </si>
  <si>
    <t>20.59.59.900</t>
  </si>
  <si>
    <t>20.59.52.190</t>
  </si>
  <si>
    <t>Коагулянт Аква-Аурат 30</t>
  </si>
  <si>
    <t>08.12</t>
  </si>
  <si>
    <t>08.12.11.120</t>
  </si>
  <si>
    <t>Песок кварцевый фракционный</t>
  </si>
  <si>
    <t>т</t>
  </si>
  <si>
    <t>шт</t>
  </si>
  <si>
    <t>20.59.54.190</t>
  </si>
  <si>
    <t>Кокосовый активированный уголь</t>
  </si>
  <si>
    <t>19.20</t>
  </si>
  <si>
    <t xml:space="preserve">На поставку дизельного топлива 
(летнее, зимнее)
</t>
  </si>
  <si>
    <t>л</t>
  </si>
  <si>
    <t>На поставку бензина марок АИ-92, АИ-95, пропан и дизельного топлива автомобильного                       (по пластиковым топливным картам)</t>
  </si>
  <si>
    <t>28.13</t>
  </si>
  <si>
    <t>26.51</t>
  </si>
  <si>
    <t>28.15</t>
  </si>
  <si>
    <t>58.29</t>
  </si>
  <si>
    <t>Оказание охранных услуг</t>
  </si>
  <si>
    <t>86.21</t>
  </si>
  <si>
    <t>80.10</t>
  </si>
  <si>
    <t>Конкурс в электронной форме, участниками которого могут быть только субъекты малого и среднего предпринимательства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</si>
  <si>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</si>
  <si>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Конкурс в электронной форме</t>
  </si>
  <si>
    <t>Запрос котировок в электронной форме</t>
  </si>
  <si>
    <t>Неконкурентная закупка по принципу "электронного магазина" у СМСП</t>
  </si>
  <si>
    <r>
      <rPr>
        <sz val="12"/>
        <rFont val="Times New Roman"/>
        <family val="1"/>
        <charset val="204"/>
      </rPr>
      <t xml:space="preserve">Флокулянт катионный  </t>
    </r>
    <r>
      <rPr>
        <sz val="12"/>
        <color rgb="FF00B050"/>
        <rFont val="Times New Roman"/>
        <family val="1"/>
        <charset val="204"/>
      </rPr>
      <t xml:space="preserve"> </t>
    </r>
  </si>
  <si>
    <t>33.12.11.000</t>
  </si>
  <si>
    <t>28.92</t>
  </si>
  <si>
    <t>19.20.29.110</t>
  </si>
  <si>
    <t>29.10</t>
  </si>
  <si>
    <t>29.10.41.110</t>
  </si>
  <si>
    <t>На поставку бульдозеров Четра Т-11</t>
  </si>
  <si>
    <t xml:space="preserve">На поставку масел </t>
  </si>
  <si>
    <t>Камаз 65115 (самосвал)</t>
  </si>
  <si>
    <t>Аукцион в электронной форме</t>
  </si>
  <si>
    <r>
      <rPr>
        <b/>
        <sz val="12"/>
        <color rgb="FF000000"/>
        <rFont val="Times New Roman"/>
        <family val="1"/>
        <charset val="204"/>
      </rPr>
      <t>АИ-92</t>
    </r>
    <r>
      <rPr>
        <sz val="12"/>
        <color rgb="FF000000"/>
        <rFont val="Times New Roman"/>
        <family val="1"/>
        <charset val="204"/>
      </rPr>
      <t xml:space="preserve"> – 90000,0 л или дм3     </t>
    </r>
    <r>
      <rPr>
        <b/>
        <sz val="12"/>
        <color rgb="FF000000"/>
        <rFont val="Times New Roman"/>
        <family val="1"/>
        <charset val="204"/>
      </rPr>
      <t>АИ-95</t>
    </r>
    <r>
      <rPr>
        <sz val="12"/>
        <color rgb="FF000000"/>
        <rFont val="Times New Roman"/>
        <family val="1"/>
        <charset val="204"/>
      </rPr>
      <t xml:space="preserve"> – 48000,0 л или дм3    </t>
    </r>
    <r>
      <rPr>
        <b/>
        <sz val="12"/>
        <color rgb="FF000000"/>
        <rFont val="Times New Roman"/>
        <family val="1"/>
        <charset val="204"/>
      </rPr>
      <t>ДТ -</t>
    </r>
    <r>
      <rPr>
        <sz val="12"/>
        <color rgb="FF000000"/>
        <rFont val="Times New Roman"/>
        <family val="1"/>
        <charset val="204"/>
      </rPr>
      <t xml:space="preserve"> 16000 л или дм3 пропан-4000</t>
    </r>
  </si>
  <si>
    <t>28.13.13.000</t>
  </si>
  <si>
    <t>28.92.21.110</t>
  </si>
  <si>
    <t>74.90.13.000</t>
  </si>
  <si>
    <t>58.29.50.000</t>
  </si>
  <si>
    <t>86.21.10.120</t>
  </si>
  <si>
    <t>80.10.12.000</t>
  </si>
  <si>
    <t>19.20.21.320</t>
  </si>
  <si>
    <t>71.20.19.129</t>
  </si>
  <si>
    <t>38.22.29.000</t>
  </si>
  <si>
    <t xml:space="preserve">     38.22</t>
  </si>
  <si>
    <t>71.12.</t>
  </si>
  <si>
    <t>19.20.21.125 19.20.21.315 19.20.21.325   19.20.31.110</t>
  </si>
  <si>
    <t>Источник финансирования</t>
  </si>
  <si>
    <t>Экология БОС</t>
  </si>
  <si>
    <t>Экология Вурнары</t>
  </si>
  <si>
    <t>ИП</t>
  </si>
  <si>
    <t>ИП (Заявка ФРТ)</t>
  </si>
  <si>
    <t>-</t>
  </si>
  <si>
    <t>Строительство технологической линии термической сушки осадков от очистки сточных вод: Электрощит линия "Common" (система управления), инв. №040000044</t>
  </si>
  <si>
    <t>Капитальный ремонт объекта "Хораторная очистных сооружений", инв. №19502. Ремонт линии гипохлорита натрия</t>
  </si>
  <si>
    <t>006</t>
  </si>
  <si>
    <t>метр</t>
  </si>
  <si>
    <t>43.11.10.000</t>
  </si>
  <si>
    <t>Организация работ по сносу сооружения "Метантенки" (литер ХХХХVII), инв. №44353</t>
  </si>
  <si>
    <t>арп. 24</t>
  </si>
  <si>
    <t>71.12.12.190,71.20.19.111</t>
  </si>
  <si>
    <t>71.12.20.120</t>
  </si>
  <si>
    <t>Осуществление авторского надзора по объекту "Реконструкция аэротенка-смесителя секции "А" (инв. №82621) с внедрением процесса нитри-денитрификации производительностью до 55 тыс. м3/сут."</t>
  </si>
  <si>
    <t>17.12</t>
  </si>
  <si>
    <t>17.12.14.121</t>
  </si>
  <si>
    <t>Поставка офисной бумаги А4</t>
  </si>
  <si>
    <t>пачка</t>
  </si>
  <si>
    <t>33.20</t>
  </si>
  <si>
    <t>Капитальный ремонт оборудования "Строительство третьей очереди биологических очистных сооружений на 100 тыс. м3/сут в г. Новочебоксарск, в т.ч. 1-этап-комплекс мехобезвоживания осадка сточных вод: Центрифуга DecaPress DP54-422 VA HY" инв. №70000027, №70000028, №70000029 (разделение цепей питания схемы управления центрифугами</t>
  </si>
  <si>
    <t>43.11</t>
  </si>
  <si>
    <t>42.21</t>
  </si>
  <si>
    <t>Капитальный ремонт объекта "Наружный газопровод газоснабжения котельных ГУП "БОС" Минстроя Чувашии по ул. Промышленной, 1 в г. Новочебоксарск; наружный газопровод ЦМО газоснабжения котельных ГУП "БОС" Минстроя Чувашии по ул. Промышленная, 1 в г. Новочебоксарск", инв. № 030000153 (Замена ГРПШ в районе "СОК")</t>
  </si>
  <si>
    <t>43.22</t>
  </si>
  <si>
    <t>33.12</t>
  </si>
  <si>
    <t>28.29</t>
  </si>
  <si>
    <t>33.14</t>
  </si>
  <si>
    <t>26.20</t>
  </si>
  <si>
    <t>26.30</t>
  </si>
  <si>
    <t>43.99</t>
  </si>
  <si>
    <t>28.93</t>
  </si>
  <si>
    <t>27.40</t>
  </si>
  <si>
    <t>43.91</t>
  </si>
  <si>
    <t>Корректировка проектной документации по объекту "Шламонакопитель №12А ГУП "БОС" Минстроя Чувашии" с разработкой проектной документации на реконструкцию объекта "Шламонакопитель №12 ГУП "БОС" Минстроя Чувашии", инв. №30000395</t>
  </si>
  <si>
    <t>Изготовление ламелей из листа Ст3 ПС5  8,0х1500х6000 для решеток РДГ-Л4.19.010.000 п.12-2», инв. №30000431( замена )</t>
  </si>
  <si>
    <t>Поставки специальной одежды и обуви</t>
  </si>
  <si>
    <t>14.12.30.000</t>
  </si>
  <si>
    <t>14.12</t>
  </si>
  <si>
    <t>Поставка оргтехники</t>
  </si>
  <si>
    <t>26.20.18.110</t>
  </si>
  <si>
    <t>Поставка запорной арматуры</t>
  </si>
  <si>
    <t>Поставка полиэтиленовых труб</t>
  </si>
  <si>
    <t>22.21.21.122</t>
  </si>
  <si>
    <t>28.14.13.120</t>
  </si>
  <si>
    <t>22.21</t>
  </si>
  <si>
    <t>28.14</t>
  </si>
  <si>
    <t>Капитальный ремонт объектов "Хлораторная очистных сооружений", инв. №19502, "Реконструкция биологических очистных сооружений. Строительство третьей очереди биологических очистных сооружений на 100000 м3/сут. г.Новочебоксарск. Второй этап. Поз.19 Корпус УФ - обеззараживания", инв. №80000002 . Кровельные работы</t>
  </si>
  <si>
    <t>Модернизация объекта "Строительство технологической линии по использованию высушенного осадка: Цепной транспортер АR1" замена цепного транспортера поз. АR1 на цепной трубчатый конвейер "Технокон - 159" с дробилкой комком ДК 400</t>
  </si>
  <si>
    <t>Капитальный ремонт объекта "Водопроводная сеть", инв. №10000094 ОП "ВКХ г. Цивильск"</t>
  </si>
  <si>
    <t>Капитальный ремонт канализационных сетей ОП "ВКХ г. Цивильск"</t>
  </si>
  <si>
    <t>Поставка спектрофотометр ЮНИКО 2100S или эквивалент</t>
  </si>
  <si>
    <t>Поставка газоанализатора переносного ОКА-92 МТ или эквивалент</t>
  </si>
  <si>
    <t>Поставка спектрофотометр UNICO 2100 или эквивалент</t>
  </si>
  <si>
    <t>Прочистная машина Honqli A-200 1400Вт 401523 или эквивалент</t>
  </si>
  <si>
    <t>Капитальный ремонт объекта "Строительство технологической линии термической сушки осадков от очистки сточных вод: Здание", инвентарный № 40000001 (вентиляционные работы, огнезащита металлоконструкций)</t>
  </si>
  <si>
    <t>71.12.12.190</t>
  </si>
  <si>
    <t>Оказание услуг по продлению неисключительных прав (простой неисключительной лицензии) установленного у заказчика баз данных «Техэксперт: Лаборатория. Инспекция. Сертификация, Экология. Проф ,Охрана труда, Пожарная безопасность и Промышленная безопасность»</t>
  </si>
  <si>
    <t>Оказание услуг по проведению периодического медицинского осмотра сотрудников ГУП Чувашской Республики «БОС» Минстроя Чувашии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</si>
</sst>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33" x14ac:knownFonts="1">
    <font>
      <sz val="8"/>
      <color rgb="FF000000"/>
      <name val="Tahoma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2"/>
      <name val="Times New Roman"/>
      <family val="1"/>
      <charset val="204"/>
    </font>
    <font>
      <sz val="8"/>
      <color rgb="FF000000"/>
      <name val="Tahoma"/>
    </font>
    <font>
      <sz val="8"/>
      <color rgb="FF000000"/>
      <name val="Tahoma"/>
      <family val="2"/>
      <charset val="204"/>
    </font>
    <font>
      <sz val="8"/>
      <color rgb="FF000000"/>
      <name val="Times New Roman"/>
      <family val="1"/>
      <charset val="204"/>
    </font>
    <font>
      <sz val="16"/>
      <color rgb="FF22272F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1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25" fillId="0" borderId="0"/>
  </cellStyleXfs>
  <cellXfs count="176">
    <xf numFmtId="0" fontId="0" fillId="2" borderId="0" xfId="0" applyFill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17" fontId="12" fillId="0" borderId="0" xfId="2" applyNumberFormat="1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16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7" fontId="1" fillId="0" borderId="0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3" fontId="28" fillId="0" borderId="4" xfId="0" applyNumberFormat="1" applyFont="1" applyFill="1" applyBorder="1" applyAlignment="1">
      <alignment horizontal="center" vertical="center" wrapText="1"/>
    </xf>
    <xf numFmtId="17" fontId="28" fillId="0" borderId="4" xfId="2" applyNumberFormat="1" applyFont="1" applyFill="1" applyBorder="1" applyAlignment="1">
      <alignment horizontal="center" vertical="center" wrapText="1"/>
    </xf>
    <xf numFmtId="17" fontId="28" fillId="5" borderId="4" xfId="2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3" fontId="9" fillId="0" borderId="4" xfId="11" applyNumberFormat="1" applyFont="1" applyFill="1" applyBorder="1" applyAlignment="1">
      <alignment horizontal="center" vertical="center" wrapText="1"/>
    </xf>
    <xf numFmtId="17" fontId="16" fillId="5" borderId="8" xfId="0" applyNumberFormat="1" applyFont="1" applyFill="1" applyBorder="1" applyAlignment="1">
      <alignment horizontal="center" vertical="center" wrapText="1"/>
    </xf>
    <xf numFmtId="17" fontId="23" fillId="0" borderId="4" xfId="2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9" fillId="5" borderId="8" xfId="8" applyFont="1" applyFill="1" applyBorder="1" applyAlignment="1">
      <alignment horizontal="center" vertical="center" wrapText="1"/>
    </xf>
    <xf numFmtId="3" fontId="23" fillId="5" borderId="4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0" fontId="10" fillId="5" borderId="8" xfId="8" applyFont="1" applyFill="1" applyBorder="1" applyAlignment="1">
      <alignment horizontal="center" vertical="center" wrapText="1"/>
    </xf>
    <xf numFmtId="4" fontId="16" fillId="5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" fontId="16" fillId="0" borderId="4" xfId="3" applyNumberFormat="1" applyFont="1" applyFill="1" applyBorder="1" applyAlignment="1">
      <alignment horizontal="center" vertical="center" wrapText="1"/>
    </xf>
    <xf numFmtId="164" fontId="24" fillId="0" borderId="8" xfId="14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0" fillId="0" borderId="9" xfId="8" applyFont="1" applyFill="1" applyBorder="1" applyAlignment="1">
      <alignment horizontal="center" vertical="center" wrapText="1"/>
    </xf>
    <xf numFmtId="0" fontId="10" fillId="5" borderId="20" xfId="8" applyFont="1" applyFill="1" applyBorder="1" applyAlignment="1">
      <alignment horizontal="center" vertical="center" wrapText="1"/>
    </xf>
    <xf numFmtId="0" fontId="10" fillId="0" borderId="20" xfId="8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0" fontId="23" fillId="0" borderId="0" xfId="0" applyFont="1" applyFill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" fontId="23" fillId="2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7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6" fillId="5" borderId="4" xfId="0" applyNumberFormat="1" applyFont="1" applyFill="1" applyBorder="1" applyAlignment="1">
      <alignment horizontal="center" vertical="center" wrapText="1"/>
    </xf>
    <xf numFmtId="17" fontId="9" fillId="0" borderId="4" xfId="0" applyNumberFormat="1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center" vertical="center" wrapText="1"/>
    </xf>
    <xf numFmtId="164" fontId="24" fillId="0" borderId="4" xfId="14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  <xf numFmtId="164" fontId="16" fillId="0" borderId="4" xfId="14" applyFont="1" applyFill="1" applyBorder="1" applyAlignment="1">
      <alignment horizontal="center" vertical="center" wrapText="1"/>
    </xf>
    <xf numFmtId="0" fontId="16" fillId="0" borderId="4" xfId="15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9" fillId="5" borderId="4" xfId="8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10" fillId="0" borderId="8" xfId="8" applyFont="1" applyFill="1" applyBorder="1" applyAlignment="1">
      <alignment horizontal="center" vertical="center" wrapText="1"/>
    </xf>
    <xf numFmtId="0" fontId="9" fillId="0" borderId="8" xfId="8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17" fontId="16" fillId="0" borderId="8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center" vertical="center" wrapText="1"/>
    </xf>
    <xf numFmtId="164" fontId="16" fillId="5" borderId="4" xfId="14" applyFont="1" applyFill="1" applyBorder="1" applyAlignment="1">
      <alignment horizontal="center" vertical="center" wrapText="1"/>
    </xf>
    <xf numFmtId="0" fontId="10" fillId="5" borderId="4" xfId="8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4" xfId="8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17" fontId="16" fillId="0" borderId="24" xfId="0" applyNumberFormat="1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23" xfId="8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0" borderId="10" xfId="8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17" fontId="16" fillId="0" borderId="10" xfId="0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31" fillId="5" borderId="4" xfId="0" applyNumberFormat="1" applyFont="1" applyFill="1" applyBorder="1" applyAlignment="1">
      <alignment horizontal="center" vertical="center" wrapText="1"/>
    </xf>
    <xf numFmtId="164" fontId="31" fillId="0" borderId="10" xfId="14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17" fontId="16" fillId="0" borderId="0" xfId="0" applyNumberFormat="1" applyFont="1" applyFill="1" applyBorder="1" applyAlignment="1">
      <alignment horizontal="center" vertical="center" wrapText="1"/>
    </xf>
    <xf numFmtId="16" fontId="16" fillId="5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20" fillId="6" borderId="0" xfId="0" applyFont="1" applyFill="1" applyBorder="1" applyAlignment="1">
      <alignment horizontal="left" vertical="center" wrapText="1"/>
    </xf>
    <xf numFmtId="43" fontId="32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3 2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8 2" xfId="12"/>
    <cellStyle name="Обычный 9" xfId="13"/>
    <cellStyle name="Обычный_Лист1" xfId="15"/>
    <cellStyle name="Финансовый" xfId="1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1"/>
  <sheetViews>
    <sheetView tabSelected="1" zoomScale="70" zoomScaleNormal="70" zoomScaleSheetLayoutView="77" workbookViewId="0">
      <selection activeCell="O93" sqref="O93:Q93"/>
    </sheetView>
  </sheetViews>
  <sheetFormatPr defaultRowHeight="15.75" x14ac:dyDescent="0.15"/>
  <cols>
    <col min="1" max="1" width="9.5" customWidth="1"/>
    <col min="2" max="2" width="19.33203125" customWidth="1"/>
    <col min="3" max="3" width="24" customWidth="1"/>
    <col min="4" max="4" width="46" customWidth="1"/>
    <col min="5" max="5" width="21.6640625" customWidth="1"/>
    <col min="6" max="6" width="9.83203125" customWidth="1"/>
    <col min="7" max="7" width="25.6640625" customWidth="1"/>
    <col min="8" max="8" width="18" customWidth="1"/>
    <col min="9" max="9" width="24.1640625" customWidth="1"/>
    <col min="10" max="10" width="24" customWidth="1"/>
    <col min="11" max="11" width="22.6640625" customWidth="1"/>
    <col min="12" max="12" width="17" customWidth="1"/>
    <col min="13" max="13" width="16" customWidth="1"/>
    <col min="14" max="14" width="26.33203125" customWidth="1"/>
    <col min="15" max="15" width="16.5" customWidth="1"/>
    <col min="16" max="16" width="17.6640625" customWidth="1"/>
    <col min="17" max="17" width="19.5" customWidth="1"/>
    <col min="18" max="18" width="25.83203125" style="62" customWidth="1"/>
    <col min="19" max="19" width="14.6640625" customWidth="1"/>
  </cols>
  <sheetData>
    <row r="1" spans="1:18" s="6" customFormat="1" ht="20.65" customHeight="1" x14ac:dyDescent="0.15">
      <c r="A1" s="164" t="s">
        <v>36</v>
      </c>
      <c r="B1" s="164"/>
      <c r="C1" s="164"/>
      <c r="D1" s="164"/>
      <c r="E1" s="164"/>
      <c r="F1" s="164"/>
      <c r="G1" s="164"/>
      <c r="H1" s="164"/>
      <c r="I1" s="164"/>
      <c r="J1" s="28"/>
      <c r="K1" s="28"/>
      <c r="L1" s="28"/>
      <c r="M1" s="28"/>
      <c r="N1" s="28"/>
      <c r="O1" s="28"/>
      <c r="P1" s="28"/>
      <c r="Q1" s="28"/>
      <c r="R1" s="72"/>
    </row>
    <row r="2" spans="1:18" s="6" customFormat="1" ht="20.65" customHeight="1" x14ac:dyDescent="0.15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28"/>
      <c r="K2" s="28"/>
      <c r="L2" s="28"/>
      <c r="M2" s="28"/>
      <c r="N2" s="28"/>
      <c r="O2" s="28"/>
      <c r="P2" s="28"/>
      <c r="Q2" s="28"/>
      <c r="R2" s="72"/>
    </row>
    <row r="3" spans="1:18" s="6" customFormat="1" ht="20.25" x14ac:dyDescent="0.15">
      <c r="A3" s="167" t="s">
        <v>46</v>
      </c>
      <c r="B3" s="167"/>
      <c r="C3" s="167"/>
      <c r="D3" s="167" t="s">
        <v>51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72"/>
    </row>
    <row r="4" spans="1:18" s="6" customFormat="1" ht="20.25" x14ac:dyDescent="0.15">
      <c r="A4" s="166" t="s">
        <v>47</v>
      </c>
      <c r="B4" s="166"/>
      <c r="C4" s="166"/>
      <c r="D4" s="167" t="s">
        <v>53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72"/>
    </row>
    <row r="5" spans="1:18" s="6" customFormat="1" ht="20.25" x14ac:dyDescent="0.15">
      <c r="A5" s="166" t="s">
        <v>48</v>
      </c>
      <c r="B5" s="166"/>
      <c r="C5" s="166"/>
      <c r="D5" s="167" t="s">
        <v>52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72"/>
    </row>
    <row r="6" spans="1:18" s="6" customFormat="1" ht="20.25" x14ac:dyDescent="0.15">
      <c r="A6" s="166" t="s">
        <v>49</v>
      </c>
      <c r="B6" s="166"/>
      <c r="C6" s="166"/>
      <c r="D6" s="166">
        <v>212401001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72"/>
    </row>
    <row r="7" spans="1:18" s="6" customFormat="1" ht="20.25" x14ac:dyDescent="0.15">
      <c r="A7" s="165" t="s">
        <v>50</v>
      </c>
      <c r="B7" s="165"/>
      <c r="C7" s="165"/>
      <c r="D7" s="166">
        <v>9740000000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72"/>
    </row>
    <row r="8" spans="1:18" s="6" customFormat="1" ht="13.7" customHeight="1" x14ac:dyDescent="0.15">
      <c r="A8" s="29"/>
      <c r="B8" s="29"/>
      <c r="C8" s="29"/>
      <c r="D8" s="30"/>
      <c r="E8" s="30"/>
      <c r="F8" s="30"/>
      <c r="G8" s="30"/>
      <c r="H8" s="33"/>
      <c r="I8" s="33"/>
      <c r="J8" s="33"/>
      <c r="K8" s="33"/>
      <c r="L8" s="33"/>
      <c r="M8" s="33"/>
      <c r="N8" s="33"/>
      <c r="O8" s="33"/>
      <c r="P8" s="33"/>
      <c r="Q8" s="33"/>
      <c r="R8" s="72"/>
    </row>
    <row r="9" spans="1:18" s="6" customFormat="1" ht="3.75" customHeight="1" x14ac:dyDescent="0.2">
      <c r="A9" s="31"/>
      <c r="B9" s="32"/>
      <c r="C9" s="27"/>
      <c r="D9" s="27"/>
      <c r="E9" s="27"/>
      <c r="F9" s="27"/>
      <c r="G9" s="27"/>
      <c r="H9" s="27"/>
      <c r="I9" s="27"/>
      <c r="J9" s="27"/>
      <c r="R9" s="72"/>
    </row>
    <row r="10" spans="1:18" s="6" customFormat="1" ht="0.75" hidden="1" customHeight="1" x14ac:dyDescent="0.15">
      <c r="A10" s="17"/>
      <c r="B10" s="18"/>
      <c r="C10" s="2"/>
      <c r="D10" s="19" t="s">
        <v>29</v>
      </c>
      <c r="E10" s="2"/>
      <c r="F10" s="2"/>
      <c r="G10" s="2"/>
      <c r="H10" s="20"/>
      <c r="I10" s="2"/>
      <c r="J10" s="2"/>
      <c r="K10" s="22"/>
      <c r="L10" s="23"/>
      <c r="M10" s="23"/>
      <c r="N10" s="2"/>
      <c r="O10" s="21"/>
      <c r="P10" s="21"/>
      <c r="Q10" s="21"/>
      <c r="R10" s="72"/>
    </row>
    <row r="11" spans="1:18" s="6" customFormat="1" ht="72.75" hidden="1" customHeight="1" x14ac:dyDescent="0.15">
      <c r="D11" s="19" t="s">
        <v>30</v>
      </c>
      <c r="R11" s="72"/>
    </row>
    <row r="12" spans="1:18" s="6" customFormat="1" ht="11.25" hidden="1" customHeight="1" x14ac:dyDescent="0.15">
      <c r="D12" s="19" t="s">
        <v>31</v>
      </c>
      <c r="R12" s="72"/>
    </row>
    <row r="13" spans="1:18" s="6" customFormat="1" ht="27" hidden="1" customHeight="1" x14ac:dyDescent="0.15">
      <c r="R13" s="72"/>
    </row>
    <row r="14" spans="1:18" s="6" customFormat="1" ht="13.5" hidden="1" customHeight="1" x14ac:dyDescent="0.15">
      <c r="K14" s="3"/>
      <c r="L14" s="3"/>
      <c r="M14" s="3"/>
      <c r="N14" s="3"/>
      <c r="O14" s="3"/>
      <c r="P14" s="3"/>
      <c r="Q14" s="3"/>
      <c r="R14" s="72"/>
    </row>
    <row r="15" spans="1:18" s="6" customFormat="1" ht="13.5" hidden="1" customHeight="1" x14ac:dyDescent="0.15">
      <c r="L15" s="3"/>
      <c r="M15" s="3"/>
      <c r="N15" s="3"/>
      <c r="O15" s="3"/>
      <c r="P15" s="3"/>
      <c r="Q15" s="3"/>
      <c r="R15" s="72"/>
    </row>
    <row r="16" spans="1:18" s="6" customFormat="1" ht="13.5" hidden="1" customHeight="1" x14ac:dyDescent="0.15">
      <c r="K16" s="4"/>
      <c r="L16" s="5"/>
      <c r="M16" s="5"/>
      <c r="N16" s="5"/>
      <c r="O16" s="5"/>
      <c r="P16" s="5"/>
      <c r="Q16" s="5"/>
      <c r="R16" s="72"/>
    </row>
    <row r="17" spans="1:19" s="6" customFormat="1" ht="13.5" hidden="1" customHeight="1" x14ac:dyDescent="0.15">
      <c r="K17" s="4"/>
      <c r="L17" s="5"/>
      <c r="M17" s="5"/>
      <c r="N17" s="5"/>
      <c r="O17" s="5"/>
      <c r="P17" s="5"/>
      <c r="Q17" s="5"/>
      <c r="R17" s="72"/>
    </row>
    <row r="18" spans="1:19" s="6" customFormat="1" ht="13.5" hidden="1" customHeight="1" x14ac:dyDescent="0.15">
      <c r="K18" s="4"/>
      <c r="L18" s="5"/>
      <c r="M18" s="5"/>
      <c r="N18" s="5"/>
      <c r="O18" s="5"/>
      <c r="P18" s="5"/>
      <c r="Q18" s="5"/>
      <c r="R18" s="72"/>
    </row>
    <row r="19" spans="1:19" s="6" customFormat="1" ht="1.5" hidden="1" customHeight="1" x14ac:dyDescent="0.15">
      <c r="K19" s="4"/>
      <c r="L19" s="5"/>
      <c r="M19" s="5"/>
      <c r="N19" s="5"/>
      <c r="O19" s="5"/>
      <c r="P19" s="5"/>
      <c r="Q19" s="5"/>
      <c r="R19" s="72"/>
    </row>
    <row r="20" spans="1:19" s="6" customFormat="1" ht="21.75" hidden="1" customHeight="1" x14ac:dyDescent="0.15">
      <c r="A20" s="9"/>
      <c r="B20" s="9"/>
      <c r="C20" s="9"/>
      <c r="D20" s="9"/>
      <c r="E20" s="10"/>
      <c r="F20" s="11"/>
      <c r="G20" s="11"/>
      <c r="H20" s="12"/>
      <c r="I20" s="13"/>
      <c r="J20" s="13"/>
      <c r="K20" s="14"/>
      <c r="L20" s="15"/>
      <c r="M20" s="15"/>
      <c r="N20" s="13"/>
      <c r="O20" s="13"/>
      <c r="P20" s="16"/>
      <c r="Q20" s="16"/>
      <c r="R20" s="72"/>
    </row>
    <row r="21" spans="1:19" s="6" customFormat="1" ht="17.25" customHeight="1" x14ac:dyDescent="0.15">
      <c r="A21" s="170"/>
      <c r="B21" s="170"/>
      <c r="C21" s="170"/>
      <c r="R21" s="72"/>
    </row>
    <row r="22" spans="1:19" s="6" customFormat="1" ht="12" customHeight="1" x14ac:dyDescent="0.15">
      <c r="A22" s="149" t="s">
        <v>0</v>
      </c>
      <c r="B22" s="149" t="s">
        <v>1</v>
      </c>
      <c r="C22" s="149" t="s">
        <v>2</v>
      </c>
      <c r="D22" s="149" t="s">
        <v>3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6" t="s">
        <v>32</v>
      </c>
      <c r="Q22" s="173" t="s">
        <v>33</v>
      </c>
      <c r="R22" s="153" t="s">
        <v>177</v>
      </c>
    </row>
    <row r="23" spans="1:19" s="6" customFormat="1" ht="32.25" customHeight="1" x14ac:dyDescent="0.15">
      <c r="A23" s="149"/>
      <c r="B23" s="149"/>
      <c r="C23" s="149"/>
      <c r="D23" s="146" t="s">
        <v>4</v>
      </c>
      <c r="E23" s="149" t="s">
        <v>5</v>
      </c>
      <c r="F23" s="149" t="s">
        <v>6</v>
      </c>
      <c r="G23" s="149"/>
      <c r="H23" s="149" t="s">
        <v>7</v>
      </c>
      <c r="I23" s="149" t="s">
        <v>8</v>
      </c>
      <c r="J23" s="149"/>
      <c r="K23" s="146" t="s">
        <v>9</v>
      </c>
      <c r="L23" s="149" t="s">
        <v>10</v>
      </c>
      <c r="M23" s="149"/>
      <c r="N23" s="146" t="s">
        <v>11</v>
      </c>
      <c r="O23" s="146" t="s">
        <v>12</v>
      </c>
      <c r="P23" s="147"/>
      <c r="Q23" s="174"/>
      <c r="R23" s="154"/>
    </row>
    <row r="24" spans="1:19" s="6" customFormat="1" ht="20.25" customHeight="1" x14ac:dyDescent="0.15">
      <c r="A24" s="149"/>
      <c r="B24" s="149"/>
      <c r="C24" s="149"/>
      <c r="D24" s="147"/>
      <c r="E24" s="149"/>
      <c r="F24" s="149" t="s">
        <v>13</v>
      </c>
      <c r="G24" s="149" t="s">
        <v>14</v>
      </c>
      <c r="H24" s="149"/>
      <c r="I24" s="149"/>
      <c r="J24" s="149"/>
      <c r="K24" s="147"/>
      <c r="L24" s="149"/>
      <c r="M24" s="149"/>
      <c r="N24" s="147"/>
      <c r="O24" s="147"/>
      <c r="P24" s="147"/>
      <c r="Q24" s="174"/>
      <c r="R24" s="154"/>
    </row>
    <row r="25" spans="1:19" s="6" customFormat="1" ht="174.75" customHeight="1" x14ac:dyDescent="0.15">
      <c r="A25" s="149"/>
      <c r="B25" s="149"/>
      <c r="C25" s="149"/>
      <c r="D25" s="148"/>
      <c r="E25" s="149"/>
      <c r="F25" s="149"/>
      <c r="G25" s="149"/>
      <c r="H25" s="149"/>
      <c r="I25" s="34" t="s">
        <v>15</v>
      </c>
      <c r="J25" s="25" t="s">
        <v>14</v>
      </c>
      <c r="K25" s="147"/>
      <c r="L25" s="34" t="s">
        <v>16</v>
      </c>
      <c r="M25" s="34" t="s">
        <v>17</v>
      </c>
      <c r="N25" s="148"/>
      <c r="O25" s="148"/>
      <c r="P25" s="148"/>
      <c r="Q25" s="175"/>
      <c r="R25" s="155"/>
    </row>
    <row r="26" spans="1:19" s="6" customFormat="1" ht="12" customHeight="1" x14ac:dyDescent="0.15">
      <c r="A26" s="1" t="s">
        <v>18</v>
      </c>
      <c r="B26" s="34" t="s">
        <v>19</v>
      </c>
      <c r="C26" s="34" t="s">
        <v>20</v>
      </c>
      <c r="D26" s="34" t="s">
        <v>21</v>
      </c>
      <c r="E26" s="34" t="s">
        <v>22</v>
      </c>
      <c r="F26" s="34" t="s">
        <v>23</v>
      </c>
      <c r="G26" s="34" t="s">
        <v>24</v>
      </c>
      <c r="H26" s="34" t="s">
        <v>25</v>
      </c>
      <c r="I26" s="34" t="s">
        <v>26</v>
      </c>
      <c r="J26" s="25" t="s">
        <v>27</v>
      </c>
      <c r="K26" s="26">
        <v>11</v>
      </c>
      <c r="L26" s="24">
        <v>12</v>
      </c>
      <c r="M26" s="34">
        <v>13</v>
      </c>
      <c r="N26" s="34">
        <v>14</v>
      </c>
      <c r="O26" s="34">
        <v>15</v>
      </c>
      <c r="P26" s="34">
        <v>16</v>
      </c>
      <c r="Q26" s="25">
        <v>17</v>
      </c>
      <c r="R26" s="25">
        <v>18</v>
      </c>
    </row>
    <row r="27" spans="1:19" s="6" customFormat="1" ht="20.25" customHeight="1" x14ac:dyDescent="0.15">
      <c r="A27" s="156" t="s">
        <v>40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1:19" s="6" customFormat="1" ht="143.25" customHeight="1" x14ac:dyDescent="0.15">
      <c r="A28" s="78">
        <v>1</v>
      </c>
      <c r="B28" s="79" t="s">
        <v>142</v>
      </c>
      <c r="C28" s="79" t="s">
        <v>69</v>
      </c>
      <c r="D28" s="79" t="s">
        <v>70</v>
      </c>
      <c r="E28" s="88" t="s">
        <v>28</v>
      </c>
      <c r="F28" s="54">
        <v>642</v>
      </c>
      <c r="G28" s="81" t="s">
        <v>68</v>
      </c>
      <c r="H28" s="81">
        <v>1</v>
      </c>
      <c r="I28" s="89">
        <v>97000000000</v>
      </c>
      <c r="J28" s="89" t="s">
        <v>34</v>
      </c>
      <c r="K28" s="94">
        <f>62615*1.2+30000</f>
        <v>105138</v>
      </c>
      <c r="L28" s="83">
        <v>45292</v>
      </c>
      <c r="M28" s="83">
        <v>45383</v>
      </c>
      <c r="N28" s="89" t="s">
        <v>150</v>
      </c>
      <c r="O28" s="89" t="s">
        <v>44</v>
      </c>
      <c r="P28" s="91" t="s">
        <v>45</v>
      </c>
      <c r="Q28" s="67" t="s">
        <v>45</v>
      </c>
      <c r="R28" s="81" t="s">
        <v>180</v>
      </c>
      <c r="S28" s="70"/>
    </row>
    <row r="29" spans="1:19" s="6" customFormat="1" ht="117.75" customHeight="1" x14ac:dyDescent="0.15">
      <c r="A29" s="78">
        <v>2</v>
      </c>
      <c r="B29" s="78" t="s">
        <v>203</v>
      </c>
      <c r="C29" s="82" t="s">
        <v>155</v>
      </c>
      <c r="D29" s="95" t="s">
        <v>81</v>
      </c>
      <c r="E29" s="88" t="s">
        <v>28</v>
      </c>
      <c r="F29" s="78">
        <v>642</v>
      </c>
      <c r="G29" s="78" t="s">
        <v>68</v>
      </c>
      <c r="H29" s="81">
        <v>1</v>
      </c>
      <c r="I29" s="89">
        <v>97000000000</v>
      </c>
      <c r="J29" s="89" t="s">
        <v>34</v>
      </c>
      <c r="K29" s="92">
        <v>2400000</v>
      </c>
      <c r="L29" s="83">
        <v>45292</v>
      </c>
      <c r="M29" s="83">
        <v>45352</v>
      </c>
      <c r="N29" s="89" t="s">
        <v>151</v>
      </c>
      <c r="O29" s="89" t="s">
        <v>44</v>
      </c>
      <c r="P29" s="91" t="s">
        <v>45</v>
      </c>
      <c r="Q29" s="67" t="s">
        <v>45</v>
      </c>
      <c r="R29" s="81" t="s">
        <v>178</v>
      </c>
      <c r="S29" s="70"/>
    </row>
    <row r="30" spans="1:19" s="6" customFormat="1" ht="78.75" x14ac:dyDescent="0.15">
      <c r="A30" s="78">
        <v>3</v>
      </c>
      <c r="B30" s="78" t="s">
        <v>142</v>
      </c>
      <c r="C30" s="79" t="s">
        <v>165</v>
      </c>
      <c r="D30" s="78" t="s">
        <v>89</v>
      </c>
      <c r="E30" s="88" t="s">
        <v>28</v>
      </c>
      <c r="F30" s="78">
        <v>642</v>
      </c>
      <c r="G30" s="78" t="s">
        <v>68</v>
      </c>
      <c r="H30" s="78">
        <v>1</v>
      </c>
      <c r="I30" s="89">
        <v>97000000000</v>
      </c>
      <c r="J30" s="89" t="s">
        <v>34</v>
      </c>
      <c r="K30" s="92">
        <v>768344.4</v>
      </c>
      <c r="L30" s="83">
        <v>45292</v>
      </c>
      <c r="M30" s="83">
        <v>45413</v>
      </c>
      <c r="N30" s="89" t="s">
        <v>151</v>
      </c>
      <c r="O30" s="89" t="s">
        <v>44</v>
      </c>
      <c r="P30" s="91" t="s">
        <v>45</v>
      </c>
      <c r="Q30" s="67" t="s">
        <v>45</v>
      </c>
      <c r="R30" s="81" t="s">
        <v>178</v>
      </c>
    </row>
    <row r="31" spans="1:19" s="27" customFormat="1" ht="126" x14ac:dyDescent="0.15">
      <c r="A31" s="78">
        <v>4</v>
      </c>
      <c r="B31" s="78" t="s">
        <v>121</v>
      </c>
      <c r="C31" s="79" t="s">
        <v>190</v>
      </c>
      <c r="D31" s="78" t="s">
        <v>212</v>
      </c>
      <c r="E31" s="88" t="s">
        <v>28</v>
      </c>
      <c r="F31" s="78">
        <v>642</v>
      </c>
      <c r="G31" s="78" t="s">
        <v>68</v>
      </c>
      <c r="H31" s="78">
        <v>1</v>
      </c>
      <c r="I31" s="89">
        <v>97000000000</v>
      </c>
      <c r="J31" s="89" t="s">
        <v>34</v>
      </c>
      <c r="K31" s="92">
        <v>6000000</v>
      </c>
      <c r="L31" s="83">
        <v>45292</v>
      </c>
      <c r="M31" s="83">
        <v>45597</v>
      </c>
      <c r="N31" s="89" t="s">
        <v>151</v>
      </c>
      <c r="O31" s="89" t="s">
        <v>44</v>
      </c>
      <c r="P31" s="91" t="s">
        <v>45</v>
      </c>
      <c r="Q31" s="91" t="s">
        <v>45</v>
      </c>
      <c r="R31" s="81"/>
      <c r="S31" s="71"/>
    </row>
    <row r="32" spans="1:19" s="27" customFormat="1" ht="47.25" x14ac:dyDescent="0.15">
      <c r="A32" s="78">
        <v>5</v>
      </c>
      <c r="B32" s="110" t="s">
        <v>124</v>
      </c>
      <c r="C32" s="110" t="s">
        <v>125</v>
      </c>
      <c r="D32" s="110" t="s">
        <v>126</v>
      </c>
      <c r="E32" s="111" t="s">
        <v>28</v>
      </c>
      <c r="F32" s="110">
        <v>168</v>
      </c>
      <c r="G32" s="112" t="s">
        <v>134</v>
      </c>
      <c r="H32" s="113">
        <v>450</v>
      </c>
      <c r="I32" s="114">
        <v>97000000000</v>
      </c>
      <c r="J32" s="114" t="s">
        <v>34</v>
      </c>
      <c r="K32" s="115">
        <v>10948500</v>
      </c>
      <c r="L32" s="116">
        <v>45292</v>
      </c>
      <c r="M32" s="116">
        <v>45627</v>
      </c>
      <c r="N32" s="114" t="s">
        <v>151</v>
      </c>
      <c r="O32" s="114" t="s">
        <v>44</v>
      </c>
      <c r="P32" s="117" t="s">
        <v>45</v>
      </c>
      <c r="Q32" s="118" t="s">
        <v>45</v>
      </c>
      <c r="R32" s="119"/>
      <c r="S32" s="71"/>
    </row>
    <row r="33" spans="1:18" s="27" customFormat="1" ht="47.25" x14ac:dyDescent="0.15">
      <c r="A33" s="78">
        <v>6</v>
      </c>
      <c r="B33" s="41" t="s">
        <v>127</v>
      </c>
      <c r="C33" s="41" t="s">
        <v>129</v>
      </c>
      <c r="D33" s="85" t="s">
        <v>130</v>
      </c>
      <c r="E33" s="88" t="s">
        <v>28</v>
      </c>
      <c r="F33" s="47">
        <v>168</v>
      </c>
      <c r="G33" s="47" t="s">
        <v>134</v>
      </c>
      <c r="H33" s="55">
        <v>80</v>
      </c>
      <c r="I33" s="89">
        <v>97000000000</v>
      </c>
      <c r="J33" s="89" t="s">
        <v>34</v>
      </c>
      <c r="K33" s="56">
        <v>8050000</v>
      </c>
      <c r="L33" s="83">
        <v>45292</v>
      </c>
      <c r="M33" s="83">
        <v>45627</v>
      </c>
      <c r="N33" s="114" t="s">
        <v>151</v>
      </c>
      <c r="O33" s="89" t="s">
        <v>44</v>
      </c>
      <c r="P33" s="91" t="s">
        <v>45</v>
      </c>
      <c r="Q33" s="67" t="s">
        <v>45</v>
      </c>
      <c r="R33" s="81"/>
    </row>
    <row r="34" spans="1:18" s="27" customFormat="1" ht="47.25" x14ac:dyDescent="0.15">
      <c r="A34" s="78">
        <v>7</v>
      </c>
      <c r="B34" s="42" t="s">
        <v>131</v>
      </c>
      <c r="C34" s="43" t="s">
        <v>132</v>
      </c>
      <c r="D34" s="85" t="s">
        <v>133</v>
      </c>
      <c r="E34" s="88" t="s">
        <v>28</v>
      </c>
      <c r="F34" s="41">
        <v>168</v>
      </c>
      <c r="G34" s="47" t="s">
        <v>134</v>
      </c>
      <c r="H34" s="55">
        <v>30</v>
      </c>
      <c r="I34" s="89">
        <v>97000000000</v>
      </c>
      <c r="J34" s="89" t="s">
        <v>34</v>
      </c>
      <c r="K34" s="56">
        <v>200000</v>
      </c>
      <c r="L34" s="83">
        <v>45292</v>
      </c>
      <c r="M34" s="83">
        <v>45627</v>
      </c>
      <c r="N34" s="89" t="s">
        <v>152</v>
      </c>
      <c r="O34" s="89" t="s">
        <v>44</v>
      </c>
      <c r="P34" s="91" t="s">
        <v>45</v>
      </c>
      <c r="Q34" s="67" t="s">
        <v>45</v>
      </c>
      <c r="R34" s="81"/>
    </row>
    <row r="35" spans="1:18" s="27" customFormat="1" ht="47.25" x14ac:dyDescent="0.15">
      <c r="A35" s="78">
        <v>8</v>
      </c>
      <c r="B35" s="44" t="s">
        <v>138</v>
      </c>
      <c r="C35" s="44" t="s">
        <v>171</v>
      </c>
      <c r="D35" s="44" t="s">
        <v>139</v>
      </c>
      <c r="E35" s="57" t="s">
        <v>28</v>
      </c>
      <c r="F35" s="48">
        <v>112</v>
      </c>
      <c r="G35" s="48" t="s">
        <v>140</v>
      </c>
      <c r="H35" s="58">
        <v>90000</v>
      </c>
      <c r="I35" s="96">
        <v>97000000000</v>
      </c>
      <c r="J35" s="96" t="s">
        <v>34</v>
      </c>
      <c r="K35" s="59">
        <v>5369850</v>
      </c>
      <c r="L35" s="50">
        <v>45292</v>
      </c>
      <c r="M35" s="50">
        <v>45627</v>
      </c>
      <c r="N35" s="114" t="s">
        <v>151</v>
      </c>
      <c r="O35" s="96" t="s">
        <v>44</v>
      </c>
      <c r="P35" s="60" t="s">
        <v>45</v>
      </c>
      <c r="Q35" s="68" t="s">
        <v>45</v>
      </c>
      <c r="R35" s="81"/>
    </row>
    <row r="36" spans="1:18" s="27" customFormat="1" ht="63" x14ac:dyDescent="0.15">
      <c r="A36" s="78">
        <v>9</v>
      </c>
      <c r="B36" s="83" t="s">
        <v>138</v>
      </c>
      <c r="C36" s="78" t="s">
        <v>157</v>
      </c>
      <c r="D36" s="35" t="s">
        <v>161</v>
      </c>
      <c r="E36" s="97" t="s">
        <v>28</v>
      </c>
      <c r="F36" s="36">
        <v>112</v>
      </c>
      <c r="G36" s="36" t="s">
        <v>140</v>
      </c>
      <c r="H36" s="37">
        <v>1640</v>
      </c>
      <c r="I36" s="93">
        <v>97000000000</v>
      </c>
      <c r="J36" s="93" t="s">
        <v>34</v>
      </c>
      <c r="K36" s="61">
        <v>259394.01</v>
      </c>
      <c r="L36" s="38">
        <v>45292</v>
      </c>
      <c r="M36" s="39">
        <v>45627</v>
      </c>
      <c r="N36" s="93" t="s">
        <v>153</v>
      </c>
      <c r="O36" s="96" t="s">
        <v>44</v>
      </c>
      <c r="P36" s="60" t="s">
        <v>45</v>
      </c>
      <c r="Q36" s="68" t="s">
        <v>45</v>
      </c>
      <c r="R36" s="81"/>
    </row>
    <row r="37" spans="1:18" s="27" customFormat="1" ht="47.25" x14ac:dyDescent="0.15">
      <c r="A37" s="78">
        <v>10</v>
      </c>
      <c r="B37" s="84" t="s">
        <v>199</v>
      </c>
      <c r="C37" s="78" t="s">
        <v>187</v>
      </c>
      <c r="D37" s="78" t="s">
        <v>188</v>
      </c>
      <c r="E37" s="97" t="s">
        <v>28</v>
      </c>
      <c r="F37" s="36">
        <v>642</v>
      </c>
      <c r="G37" s="81" t="s">
        <v>68</v>
      </c>
      <c r="H37" s="37">
        <v>1</v>
      </c>
      <c r="I37" s="93">
        <v>97000000000</v>
      </c>
      <c r="J37" s="93" t="s">
        <v>34</v>
      </c>
      <c r="K37" s="61">
        <v>4476339.5999999996</v>
      </c>
      <c r="L37" s="38">
        <v>45292</v>
      </c>
      <c r="M37" s="39" t="s">
        <v>189</v>
      </c>
      <c r="N37" s="105" t="s">
        <v>151</v>
      </c>
      <c r="O37" s="96" t="s">
        <v>44</v>
      </c>
      <c r="P37" s="60" t="s">
        <v>45</v>
      </c>
      <c r="Q37" s="68" t="s">
        <v>45</v>
      </c>
      <c r="R37" s="81"/>
    </row>
    <row r="38" spans="1:18" s="77" customFormat="1" ht="135" customHeight="1" x14ac:dyDescent="0.15">
      <c r="A38" s="78">
        <v>11</v>
      </c>
      <c r="B38" s="84" t="s">
        <v>216</v>
      </c>
      <c r="C38" s="78" t="s">
        <v>215</v>
      </c>
      <c r="D38" s="95" t="s">
        <v>214</v>
      </c>
      <c r="E38" s="88" t="s">
        <v>28</v>
      </c>
      <c r="F38" s="78">
        <v>642</v>
      </c>
      <c r="G38" s="78" t="s">
        <v>68</v>
      </c>
      <c r="H38" s="81">
        <v>1</v>
      </c>
      <c r="I38" s="78">
        <v>97000000000</v>
      </c>
      <c r="J38" s="78" t="s">
        <v>88</v>
      </c>
      <c r="K38" s="92">
        <v>8168680.6399999997</v>
      </c>
      <c r="L38" s="87">
        <v>45292</v>
      </c>
      <c r="M38" s="87">
        <v>45627</v>
      </c>
      <c r="N38" s="105" t="s">
        <v>151</v>
      </c>
      <c r="O38" s="89" t="s">
        <v>44</v>
      </c>
      <c r="P38" s="91" t="s">
        <v>45</v>
      </c>
      <c r="Q38" s="67" t="s">
        <v>45</v>
      </c>
      <c r="R38" s="81"/>
    </row>
    <row r="39" spans="1:18" s="6" customFormat="1" ht="126" x14ac:dyDescent="0.15">
      <c r="A39" s="78">
        <v>12</v>
      </c>
      <c r="B39" s="81" t="s">
        <v>202</v>
      </c>
      <c r="C39" s="81" t="s">
        <v>63</v>
      </c>
      <c r="D39" s="81" t="s">
        <v>64</v>
      </c>
      <c r="E39" s="88" t="s">
        <v>28</v>
      </c>
      <c r="F39" s="52" t="s">
        <v>66</v>
      </c>
      <c r="G39" s="79" t="s">
        <v>67</v>
      </c>
      <c r="H39" s="53">
        <v>6614</v>
      </c>
      <c r="I39" s="89">
        <v>97000000000</v>
      </c>
      <c r="J39" s="89" t="s">
        <v>34</v>
      </c>
      <c r="K39" s="92">
        <f>139649.58*1.2*1000</f>
        <v>167579495.99999997</v>
      </c>
      <c r="L39" s="83">
        <v>45323</v>
      </c>
      <c r="M39" s="83">
        <v>45444</v>
      </c>
      <c r="N39" s="93" t="s">
        <v>149</v>
      </c>
      <c r="O39" s="89" t="s">
        <v>44</v>
      </c>
      <c r="P39" s="91" t="s">
        <v>45</v>
      </c>
      <c r="Q39" s="67" t="s">
        <v>45</v>
      </c>
      <c r="R39" s="81" t="s">
        <v>181</v>
      </c>
    </row>
    <row r="40" spans="1:18" s="6" customFormat="1" ht="126" x14ac:dyDescent="0.15">
      <c r="A40" s="78">
        <v>13</v>
      </c>
      <c r="B40" s="81" t="s">
        <v>202</v>
      </c>
      <c r="C40" s="81" t="s">
        <v>63</v>
      </c>
      <c r="D40" s="81" t="s">
        <v>65</v>
      </c>
      <c r="E40" s="88" t="s">
        <v>28</v>
      </c>
      <c r="F40" s="52">
        <v>642</v>
      </c>
      <c r="G40" s="79" t="s">
        <v>68</v>
      </c>
      <c r="H40" s="79">
        <v>1</v>
      </c>
      <c r="I40" s="89">
        <v>97000000000</v>
      </c>
      <c r="J40" s="89" t="s">
        <v>34</v>
      </c>
      <c r="K40" s="92">
        <f>7606.85*1000*1.2</f>
        <v>9128220</v>
      </c>
      <c r="L40" s="83">
        <v>45323</v>
      </c>
      <c r="M40" s="83">
        <v>45536</v>
      </c>
      <c r="N40" s="93" t="s">
        <v>149</v>
      </c>
      <c r="O40" s="89" t="s">
        <v>44</v>
      </c>
      <c r="P40" s="91" t="s">
        <v>45</v>
      </c>
      <c r="Q40" s="67" t="s">
        <v>45</v>
      </c>
      <c r="R40" s="81" t="s">
        <v>181</v>
      </c>
    </row>
    <row r="41" spans="1:18" s="77" customFormat="1" ht="135" customHeight="1" x14ac:dyDescent="0.15">
      <c r="A41" s="78">
        <v>14</v>
      </c>
      <c r="B41" s="84" t="s">
        <v>121</v>
      </c>
      <c r="C41" s="78" t="s">
        <v>234</v>
      </c>
      <c r="D41" s="62" t="s">
        <v>233</v>
      </c>
      <c r="E41" s="88" t="s">
        <v>28</v>
      </c>
      <c r="F41" s="78">
        <v>642</v>
      </c>
      <c r="G41" s="78" t="s">
        <v>68</v>
      </c>
      <c r="H41" s="81">
        <v>1</v>
      </c>
      <c r="I41" s="78">
        <v>97000000000</v>
      </c>
      <c r="J41" s="78" t="s">
        <v>88</v>
      </c>
      <c r="K41" s="92">
        <v>600000</v>
      </c>
      <c r="L41" s="83">
        <v>45323</v>
      </c>
      <c r="M41" s="83">
        <v>45413</v>
      </c>
      <c r="N41" s="89" t="s">
        <v>152</v>
      </c>
      <c r="O41" s="89" t="s">
        <v>44</v>
      </c>
      <c r="P41" s="91" t="s">
        <v>45</v>
      </c>
      <c r="Q41" s="67" t="s">
        <v>45</v>
      </c>
      <c r="R41" s="81"/>
    </row>
    <row r="42" spans="1:18" s="6" customFormat="1" ht="129" customHeight="1" x14ac:dyDescent="0.15">
      <c r="A42" s="78">
        <v>15</v>
      </c>
      <c r="B42" s="79" t="s">
        <v>200</v>
      </c>
      <c r="C42" s="79" t="s">
        <v>82</v>
      </c>
      <c r="D42" s="78" t="s">
        <v>83</v>
      </c>
      <c r="E42" s="88" t="s">
        <v>28</v>
      </c>
      <c r="F42" s="81">
        <v>642</v>
      </c>
      <c r="G42" s="81" t="s">
        <v>68</v>
      </c>
      <c r="H42" s="81">
        <v>2</v>
      </c>
      <c r="I42" s="89">
        <v>97000000000</v>
      </c>
      <c r="J42" s="89" t="s">
        <v>34</v>
      </c>
      <c r="K42" s="94">
        <f>41250*1.2*1000</f>
        <v>49500000</v>
      </c>
      <c r="L42" s="83">
        <v>45323</v>
      </c>
      <c r="M42" s="83">
        <v>45627</v>
      </c>
      <c r="N42" s="89" t="s">
        <v>149</v>
      </c>
      <c r="O42" s="89" t="s">
        <v>44</v>
      </c>
      <c r="P42" s="91" t="s">
        <v>45</v>
      </c>
      <c r="Q42" s="67" t="s">
        <v>45</v>
      </c>
      <c r="R42" s="81" t="s">
        <v>180</v>
      </c>
    </row>
    <row r="43" spans="1:18" s="27" customFormat="1" ht="123" customHeight="1" x14ac:dyDescent="0.15">
      <c r="A43" s="78">
        <v>16</v>
      </c>
      <c r="B43" s="79" t="s">
        <v>200</v>
      </c>
      <c r="C43" s="79" t="s">
        <v>39</v>
      </c>
      <c r="D43" s="79" t="s">
        <v>84</v>
      </c>
      <c r="E43" s="88" t="s">
        <v>28</v>
      </c>
      <c r="F43" s="81">
        <v>642</v>
      </c>
      <c r="G43" s="81" t="s">
        <v>68</v>
      </c>
      <c r="H43" s="81">
        <v>1</v>
      </c>
      <c r="I43" s="89">
        <v>97000000000</v>
      </c>
      <c r="J43" s="89" t="s">
        <v>34</v>
      </c>
      <c r="K43" s="94">
        <v>25896012</v>
      </c>
      <c r="L43" s="83">
        <v>45323</v>
      </c>
      <c r="M43" s="83">
        <v>45627</v>
      </c>
      <c r="N43" s="93" t="s">
        <v>149</v>
      </c>
      <c r="O43" s="89" t="s">
        <v>44</v>
      </c>
      <c r="P43" s="91" t="s">
        <v>45</v>
      </c>
      <c r="Q43" s="67" t="s">
        <v>45</v>
      </c>
      <c r="R43" s="81" t="s">
        <v>180</v>
      </c>
    </row>
    <row r="44" spans="1:18" s="27" customFormat="1" ht="123" customHeight="1" x14ac:dyDescent="0.15">
      <c r="A44" s="78">
        <v>17</v>
      </c>
      <c r="B44" s="79" t="s">
        <v>200</v>
      </c>
      <c r="C44" s="79" t="s">
        <v>39</v>
      </c>
      <c r="D44" s="79" t="s">
        <v>85</v>
      </c>
      <c r="E44" s="88" t="s">
        <v>28</v>
      </c>
      <c r="F44" s="81">
        <v>642</v>
      </c>
      <c r="G44" s="81" t="s">
        <v>68</v>
      </c>
      <c r="H44" s="81">
        <v>1</v>
      </c>
      <c r="I44" s="89">
        <v>97000000000</v>
      </c>
      <c r="J44" s="89" t="s">
        <v>34</v>
      </c>
      <c r="K44" s="94">
        <f>20481.67*1.2*1000</f>
        <v>24578003.999999996</v>
      </c>
      <c r="L44" s="83">
        <v>45323</v>
      </c>
      <c r="M44" s="83">
        <v>45627</v>
      </c>
      <c r="N44" s="93" t="s">
        <v>149</v>
      </c>
      <c r="O44" s="89" t="s">
        <v>44</v>
      </c>
      <c r="P44" s="91" t="s">
        <v>45</v>
      </c>
      <c r="Q44" s="67" t="s">
        <v>45</v>
      </c>
      <c r="R44" s="81" t="s">
        <v>180</v>
      </c>
    </row>
    <row r="45" spans="1:18" s="27" customFormat="1" ht="120.75" customHeight="1" x14ac:dyDescent="0.15">
      <c r="A45" s="78">
        <v>18</v>
      </c>
      <c r="B45" s="79" t="s">
        <v>200</v>
      </c>
      <c r="C45" s="79" t="s">
        <v>39</v>
      </c>
      <c r="D45" s="145" t="s">
        <v>226</v>
      </c>
      <c r="E45" s="88" t="s">
        <v>28</v>
      </c>
      <c r="F45" s="81">
        <v>642</v>
      </c>
      <c r="G45" s="81" t="s">
        <v>68</v>
      </c>
      <c r="H45" s="81">
        <v>2</v>
      </c>
      <c r="I45" s="89">
        <v>97000000000</v>
      </c>
      <c r="J45" s="89" t="s">
        <v>34</v>
      </c>
      <c r="K45" s="94">
        <v>6233304</v>
      </c>
      <c r="L45" s="83">
        <v>45323</v>
      </c>
      <c r="M45" s="83">
        <v>45566</v>
      </c>
      <c r="N45" s="93" t="s">
        <v>151</v>
      </c>
      <c r="O45" s="89" t="s">
        <v>44</v>
      </c>
      <c r="P45" s="91" t="s">
        <v>45</v>
      </c>
      <c r="Q45" s="67" t="s">
        <v>45</v>
      </c>
      <c r="R45" s="81" t="s">
        <v>180</v>
      </c>
    </row>
    <row r="46" spans="1:18" s="27" customFormat="1" ht="94.5" x14ac:dyDescent="0.15">
      <c r="A46" s="78">
        <v>19</v>
      </c>
      <c r="B46" s="79" t="s">
        <v>200</v>
      </c>
      <c r="C46" s="79" t="s">
        <v>82</v>
      </c>
      <c r="D46" s="79" t="s">
        <v>86</v>
      </c>
      <c r="E46" s="88" t="s">
        <v>28</v>
      </c>
      <c r="F46" s="81">
        <v>642</v>
      </c>
      <c r="G46" s="81" t="s">
        <v>68</v>
      </c>
      <c r="H46" s="81">
        <v>1</v>
      </c>
      <c r="I46" s="89">
        <v>97000000000</v>
      </c>
      <c r="J46" s="89" t="s">
        <v>34</v>
      </c>
      <c r="K46" s="94">
        <v>215000000</v>
      </c>
      <c r="L46" s="83">
        <v>45323</v>
      </c>
      <c r="M46" s="83">
        <v>45597</v>
      </c>
      <c r="N46" s="93" t="s">
        <v>151</v>
      </c>
      <c r="O46" s="89" t="s">
        <v>44</v>
      </c>
      <c r="P46" s="91" t="s">
        <v>45</v>
      </c>
      <c r="Q46" s="67" t="s">
        <v>45</v>
      </c>
      <c r="R46" s="81" t="s">
        <v>180</v>
      </c>
    </row>
    <row r="47" spans="1:18" s="27" customFormat="1" ht="117" customHeight="1" x14ac:dyDescent="0.15">
      <c r="A47" s="78">
        <v>20</v>
      </c>
      <c r="B47" s="79" t="s">
        <v>204</v>
      </c>
      <c r="C47" s="80" t="s">
        <v>37</v>
      </c>
      <c r="D47" s="78" t="s">
        <v>87</v>
      </c>
      <c r="E47" s="88" t="s">
        <v>28</v>
      </c>
      <c r="F47" s="78">
        <v>642</v>
      </c>
      <c r="G47" s="78" t="s">
        <v>68</v>
      </c>
      <c r="H47" s="78">
        <v>2</v>
      </c>
      <c r="I47" s="78">
        <v>97000000000</v>
      </c>
      <c r="J47" s="81" t="s">
        <v>88</v>
      </c>
      <c r="K47" s="94">
        <v>81923967.980000004</v>
      </c>
      <c r="L47" s="83">
        <v>45323</v>
      </c>
      <c r="M47" s="83">
        <v>45505</v>
      </c>
      <c r="N47" s="93" t="s">
        <v>149</v>
      </c>
      <c r="O47" s="89" t="s">
        <v>44</v>
      </c>
      <c r="P47" s="91" t="s">
        <v>45</v>
      </c>
      <c r="Q47" s="67" t="s">
        <v>45</v>
      </c>
      <c r="R47" s="81" t="s">
        <v>180</v>
      </c>
    </row>
    <row r="48" spans="1:18" s="6" customFormat="1" ht="196.5" customHeight="1" x14ac:dyDescent="0.15">
      <c r="A48" s="78">
        <v>21</v>
      </c>
      <c r="B48" s="78" t="s">
        <v>121</v>
      </c>
      <c r="C48" s="78" t="s">
        <v>71</v>
      </c>
      <c r="D48" s="78" t="s">
        <v>183</v>
      </c>
      <c r="E48" s="88" t="s">
        <v>28</v>
      </c>
      <c r="F48" s="84">
        <v>642</v>
      </c>
      <c r="G48" s="78" t="s">
        <v>68</v>
      </c>
      <c r="H48" s="78">
        <v>1</v>
      </c>
      <c r="I48" s="89">
        <v>97000000000</v>
      </c>
      <c r="J48" s="89" t="s">
        <v>34</v>
      </c>
      <c r="K48" s="94">
        <f>1297.63*1.2*1000</f>
        <v>1557156.0000000002</v>
      </c>
      <c r="L48" s="87">
        <v>45323</v>
      </c>
      <c r="M48" s="87">
        <v>45597</v>
      </c>
      <c r="N48" s="89" t="s">
        <v>152</v>
      </c>
      <c r="O48" s="89" t="s">
        <v>44</v>
      </c>
      <c r="P48" s="91" t="s">
        <v>45</v>
      </c>
      <c r="Q48" s="67" t="s">
        <v>45</v>
      </c>
      <c r="R48" s="81" t="s">
        <v>180</v>
      </c>
    </row>
    <row r="49" spans="1:18" s="77" customFormat="1" ht="135" customHeight="1" x14ac:dyDescent="0.15">
      <c r="A49" s="78">
        <v>22</v>
      </c>
      <c r="B49" s="78" t="s">
        <v>144</v>
      </c>
      <c r="C49" s="78" t="s">
        <v>62</v>
      </c>
      <c r="D49" s="95" t="s">
        <v>103</v>
      </c>
      <c r="E49" s="88" t="s">
        <v>28</v>
      </c>
      <c r="F49" s="78">
        <v>642</v>
      </c>
      <c r="G49" s="78" t="s">
        <v>68</v>
      </c>
      <c r="H49" s="81">
        <v>4</v>
      </c>
      <c r="I49" s="78">
        <v>97000000000</v>
      </c>
      <c r="J49" s="78" t="s">
        <v>88</v>
      </c>
      <c r="K49" s="92">
        <v>1478000.4</v>
      </c>
      <c r="L49" s="87">
        <v>45323</v>
      </c>
      <c r="M49" s="87">
        <v>45413</v>
      </c>
      <c r="N49" s="89" t="s">
        <v>150</v>
      </c>
      <c r="O49" s="89" t="s">
        <v>44</v>
      </c>
      <c r="P49" s="91" t="s">
        <v>45</v>
      </c>
      <c r="Q49" s="67" t="s">
        <v>45</v>
      </c>
      <c r="R49" s="81" t="s">
        <v>178</v>
      </c>
    </row>
    <row r="50" spans="1:18" s="27" customFormat="1" ht="135.75" customHeight="1" x14ac:dyDescent="0.15">
      <c r="A50" s="78">
        <v>23</v>
      </c>
      <c r="B50" s="78" t="s">
        <v>204</v>
      </c>
      <c r="C50" s="78" t="s">
        <v>37</v>
      </c>
      <c r="D50" s="95" t="s">
        <v>213</v>
      </c>
      <c r="E50" s="88" t="s">
        <v>28</v>
      </c>
      <c r="F50" s="78">
        <v>642</v>
      </c>
      <c r="G50" s="78" t="s">
        <v>68</v>
      </c>
      <c r="H50" s="81">
        <v>1</v>
      </c>
      <c r="I50" s="81">
        <v>97000000000</v>
      </c>
      <c r="J50" s="78" t="s">
        <v>88</v>
      </c>
      <c r="K50" s="92">
        <f>776000*1.2</f>
        <v>931200</v>
      </c>
      <c r="L50" s="87">
        <v>45323</v>
      </c>
      <c r="M50" s="87">
        <v>45383</v>
      </c>
      <c r="N50" s="89" t="s">
        <v>152</v>
      </c>
      <c r="O50" s="89" t="s">
        <v>44</v>
      </c>
      <c r="P50" s="91" t="s">
        <v>45</v>
      </c>
      <c r="Q50" s="67" t="s">
        <v>45</v>
      </c>
      <c r="R50" s="81" t="s">
        <v>178</v>
      </c>
    </row>
    <row r="51" spans="1:18" s="27" customFormat="1" ht="123.75" customHeight="1" x14ac:dyDescent="0.15">
      <c r="A51" s="78">
        <v>24</v>
      </c>
      <c r="B51" s="78" t="s">
        <v>205</v>
      </c>
      <c r="C51" s="79" t="s">
        <v>91</v>
      </c>
      <c r="D51" s="95" t="s">
        <v>92</v>
      </c>
      <c r="E51" s="88" t="s">
        <v>28</v>
      </c>
      <c r="F51" s="78">
        <v>642</v>
      </c>
      <c r="G51" s="78" t="s">
        <v>68</v>
      </c>
      <c r="H51" s="81">
        <v>1</v>
      </c>
      <c r="I51" s="78">
        <v>97000000000</v>
      </c>
      <c r="J51" s="78" t="s">
        <v>88</v>
      </c>
      <c r="K51" s="92">
        <f>20806*1.2*1000</f>
        <v>24967200</v>
      </c>
      <c r="L51" s="87">
        <v>45323</v>
      </c>
      <c r="M51" s="87">
        <v>45627</v>
      </c>
      <c r="N51" s="93" t="s">
        <v>149</v>
      </c>
      <c r="O51" s="89" t="s">
        <v>44</v>
      </c>
      <c r="P51" s="91" t="s">
        <v>45</v>
      </c>
      <c r="Q51" s="67" t="s">
        <v>45</v>
      </c>
      <c r="R51" s="81" t="s">
        <v>178</v>
      </c>
    </row>
    <row r="52" spans="1:18" s="77" customFormat="1" ht="123.75" customHeight="1" x14ac:dyDescent="0.15">
      <c r="A52" s="78">
        <v>25</v>
      </c>
      <c r="B52" s="78" t="s">
        <v>202</v>
      </c>
      <c r="C52" s="79" t="s">
        <v>63</v>
      </c>
      <c r="D52" s="62" t="s">
        <v>227</v>
      </c>
      <c r="E52" s="88" t="s">
        <v>28</v>
      </c>
      <c r="F52" s="78">
        <v>642</v>
      </c>
      <c r="G52" s="78" t="s">
        <v>68</v>
      </c>
      <c r="H52" s="81">
        <v>1</v>
      </c>
      <c r="I52" s="78">
        <v>97000000000</v>
      </c>
      <c r="J52" s="78" t="s">
        <v>88</v>
      </c>
      <c r="K52" s="92">
        <v>599656</v>
      </c>
      <c r="L52" s="87">
        <v>45323</v>
      </c>
      <c r="M52" s="87">
        <v>45597</v>
      </c>
      <c r="N52" s="89" t="s">
        <v>152</v>
      </c>
      <c r="O52" s="89" t="s">
        <v>44</v>
      </c>
      <c r="P52" s="91" t="s">
        <v>45</v>
      </c>
      <c r="Q52" s="67" t="s">
        <v>45</v>
      </c>
      <c r="R52" s="81"/>
    </row>
    <row r="53" spans="1:18" s="77" customFormat="1" ht="123.75" customHeight="1" x14ac:dyDescent="0.15">
      <c r="A53" s="78">
        <v>26</v>
      </c>
      <c r="B53" s="78" t="s">
        <v>202</v>
      </c>
      <c r="C53" s="79" t="s">
        <v>63</v>
      </c>
      <c r="D53" s="62" t="s">
        <v>228</v>
      </c>
      <c r="E53" s="88" t="s">
        <v>28</v>
      </c>
      <c r="F53" s="78">
        <v>642</v>
      </c>
      <c r="G53" s="78" t="s">
        <v>68</v>
      </c>
      <c r="H53" s="81">
        <v>1</v>
      </c>
      <c r="I53" s="78">
        <v>97000000000</v>
      </c>
      <c r="J53" s="78" t="s">
        <v>88</v>
      </c>
      <c r="K53" s="92">
        <v>2768645.87</v>
      </c>
      <c r="L53" s="87">
        <v>45323</v>
      </c>
      <c r="M53" s="87">
        <v>45597</v>
      </c>
      <c r="N53" s="93" t="s">
        <v>151</v>
      </c>
      <c r="O53" s="89"/>
      <c r="P53" s="91"/>
      <c r="Q53" s="67"/>
      <c r="R53" s="81"/>
    </row>
    <row r="54" spans="1:18" s="27" customFormat="1" ht="186" customHeight="1" x14ac:dyDescent="0.15">
      <c r="A54" s="78">
        <v>27</v>
      </c>
      <c r="B54" s="81" t="s">
        <v>197</v>
      </c>
      <c r="C54" s="81" t="s">
        <v>93</v>
      </c>
      <c r="D54" s="81" t="s">
        <v>198</v>
      </c>
      <c r="E54" s="88" t="s">
        <v>28</v>
      </c>
      <c r="F54" s="78">
        <v>642</v>
      </c>
      <c r="G54" s="78" t="s">
        <v>68</v>
      </c>
      <c r="H54" s="81">
        <v>3</v>
      </c>
      <c r="I54" s="78">
        <v>97000000000</v>
      </c>
      <c r="J54" s="78" t="s">
        <v>88</v>
      </c>
      <c r="K54" s="92">
        <v>2400000</v>
      </c>
      <c r="L54" s="87">
        <v>45323</v>
      </c>
      <c r="M54" s="87">
        <v>45627</v>
      </c>
      <c r="N54" s="89" t="s">
        <v>152</v>
      </c>
      <c r="O54" s="89" t="s">
        <v>44</v>
      </c>
      <c r="P54" s="91" t="s">
        <v>45</v>
      </c>
      <c r="Q54" s="67" t="s">
        <v>45</v>
      </c>
      <c r="R54" s="81" t="s">
        <v>178</v>
      </c>
    </row>
    <row r="55" spans="1:18" s="27" customFormat="1" ht="110.25" x14ac:dyDescent="0.15">
      <c r="A55" s="78">
        <v>28</v>
      </c>
      <c r="B55" s="78" t="s">
        <v>206</v>
      </c>
      <c r="C55" s="78" t="s">
        <v>94</v>
      </c>
      <c r="D55" s="95" t="s">
        <v>95</v>
      </c>
      <c r="E55" s="88" t="s">
        <v>28</v>
      </c>
      <c r="F55" s="78">
        <v>642</v>
      </c>
      <c r="G55" s="78" t="s">
        <v>68</v>
      </c>
      <c r="H55" s="78">
        <v>1</v>
      </c>
      <c r="I55" s="78">
        <v>97000000000</v>
      </c>
      <c r="J55" s="78" t="s">
        <v>88</v>
      </c>
      <c r="K55" s="94">
        <f>10000*1000*1.2</f>
        <v>12000000</v>
      </c>
      <c r="L55" s="87">
        <v>45323</v>
      </c>
      <c r="M55" s="87">
        <v>45627</v>
      </c>
      <c r="N55" s="89" t="s">
        <v>151</v>
      </c>
      <c r="O55" s="89" t="s">
        <v>44</v>
      </c>
      <c r="P55" s="91" t="s">
        <v>45</v>
      </c>
      <c r="Q55" s="67" t="s">
        <v>45</v>
      </c>
      <c r="R55" s="81" t="s">
        <v>178</v>
      </c>
    </row>
    <row r="56" spans="1:18" s="27" customFormat="1" ht="133.5" customHeight="1" x14ac:dyDescent="0.15">
      <c r="A56" s="78">
        <v>29</v>
      </c>
      <c r="B56" s="78" t="s">
        <v>143</v>
      </c>
      <c r="C56" s="79" t="s">
        <v>96</v>
      </c>
      <c r="D56" s="95" t="s">
        <v>97</v>
      </c>
      <c r="E56" s="88" t="s">
        <v>28</v>
      </c>
      <c r="F56" s="78">
        <v>642</v>
      </c>
      <c r="G56" s="78" t="s">
        <v>68</v>
      </c>
      <c r="H56" s="81">
        <v>3</v>
      </c>
      <c r="I56" s="78">
        <v>97000000000</v>
      </c>
      <c r="J56" s="78" t="s">
        <v>88</v>
      </c>
      <c r="K56" s="92">
        <f>1223.4*1000*1.2</f>
        <v>1468080</v>
      </c>
      <c r="L56" s="87">
        <v>45323</v>
      </c>
      <c r="M56" s="87">
        <v>45413</v>
      </c>
      <c r="N56" s="89" t="s">
        <v>152</v>
      </c>
      <c r="O56" s="89" t="s">
        <v>44</v>
      </c>
      <c r="P56" s="91" t="s">
        <v>45</v>
      </c>
      <c r="Q56" s="67" t="s">
        <v>45</v>
      </c>
      <c r="R56" s="81" t="s">
        <v>178</v>
      </c>
    </row>
    <row r="57" spans="1:18" s="27" customFormat="1" ht="126" x14ac:dyDescent="0.15">
      <c r="A57" s="78">
        <v>30</v>
      </c>
      <c r="B57" s="78" t="s">
        <v>202</v>
      </c>
      <c r="C57" s="79" t="s">
        <v>98</v>
      </c>
      <c r="D57" s="95" t="s">
        <v>100</v>
      </c>
      <c r="E57" s="88" t="s">
        <v>28</v>
      </c>
      <c r="F57" s="78">
        <v>642</v>
      </c>
      <c r="G57" s="78" t="s">
        <v>68</v>
      </c>
      <c r="H57" s="81">
        <v>3</v>
      </c>
      <c r="I57" s="81">
        <v>97000000000</v>
      </c>
      <c r="J57" s="78" t="s">
        <v>88</v>
      </c>
      <c r="K57" s="92">
        <f>3500*1000*1.2</f>
        <v>4200000</v>
      </c>
      <c r="L57" s="87">
        <v>45323</v>
      </c>
      <c r="M57" s="87">
        <v>45627</v>
      </c>
      <c r="N57" s="93" t="s">
        <v>149</v>
      </c>
      <c r="O57" s="89" t="s">
        <v>44</v>
      </c>
      <c r="P57" s="91" t="s">
        <v>45</v>
      </c>
      <c r="Q57" s="67" t="s">
        <v>45</v>
      </c>
      <c r="R57" s="81" t="s">
        <v>178</v>
      </c>
    </row>
    <row r="58" spans="1:18" s="27" customFormat="1" ht="124.5" customHeight="1" x14ac:dyDescent="0.15">
      <c r="A58" s="78">
        <v>31</v>
      </c>
      <c r="B58" s="78" t="s">
        <v>208</v>
      </c>
      <c r="C58" s="78" t="s">
        <v>101</v>
      </c>
      <c r="D58" s="63" t="s">
        <v>102</v>
      </c>
      <c r="E58" s="88" t="s">
        <v>28</v>
      </c>
      <c r="F58" s="78">
        <v>642</v>
      </c>
      <c r="G58" s="78" t="s">
        <v>68</v>
      </c>
      <c r="H58" s="78">
        <v>1</v>
      </c>
      <c r="I58" s="78">
        <v>97000000000</v>
      </c>
      <c r="J58" s="78" t="s">
        <v>88</v>
      </c>
      <c r="K58" s="94">
        <v>1899999.6</v>
      </c>
      <c r="L58" s="87">
        <v>45323</v>
      </c>
      <c r="M58" s="87">
        <v>45474</v>
      </c>
      <c r="N58" s="89" t="s">
        <v>150</v>
      </c>
      <c r="O58" s="89" t="s">
        <v>44</v>
      </c>
      <c r="P58" s="91" t="s">
        <v>45</v>
      </c>
      <c r="Q58" s="67" t="s">
        <v>45</v>
      </c>
      <c r="R58" s="81"/>
    </row>
    <row r="59" spans="1:18" s="6" customFormat="1" ht="77.25" customHeight="1" x14ac:dyDescent="0.15">
      <c r="A59" s="78">
        <v>32</v>
      </c>
      <c r="B59" s="84" t="s">
        <v>143</v>
      </c>
      <c r="C59" s="78" t="s">
        <v>55</v>
      </c>
      <c r="D59" s="78" t="s">
        <v>229</v>
      </c>
      <c r="E59" s="88" t="s">
        <v>28</v>
      </c>
      <c r="F59" s="49">
        <v>796</v>
      </c>
      <c r="G59" s="81" t="s">
        <v>57</v>
      </c>
      <c r="H59" s="98">
        <v>2</v>
      </c>
      <c r="I59" s="89">
        <v>97000000000</v>
      </c>
      <c r="J59" s="89" t="s">
        <v>34</v>
      </c>
      <c r="K59" s="90">
        <v>320000</v>
      </c>
      <c r="L59" s="83">
        <v>45323</v>
      </c>
      <c r="M59" s="51" t="s">
        <v>58</v>
      </c>
      <c r="N59" s="93" t="s">
        <v>152</v>
      </c>
      <c r="O59" s="89" t="s">
        <v>44</v>
      </c>
      <c r="P59" s="91" t="s">
        <v>45</v>
      </c>
      <c r="Q59" s="67" t="s">
        <v>45</v>
      </c>
      <c r="R59" s="81"/>
    </row>
    <row r="60" spans="1:18" s="27" customFormat="1" ht="80.25" customHeight="1" x14ac:dyDescent="0.15">
      <c r="A60" s="78">
        <v>33</v>
      </c>
      <c r="B60" s="78" t="s">
        <v>143</v>
      </c>
      <c r="C60" s="78" t="s">
        <v>72</v>
      </c>
      <c r="D60" s="95" t="s">
        <v>230</v>
      </c>
      <c r="E60" s="88" t="s">
        <v>28</v>
      </c>
      <c r="F60" s="84" t="s">
        <v>76</v>
      </c>
      <c r="G60" s="78" t="s">
        <v>68</v>
      </c>
      <c r="H60" s="78">
        <v>3</v>
      </c>
      <c r="I60" s="89">
        <v>97000000000</v>
      </c>
      <c r="J60" s="89" t="s">
        <v>34</v>
      </c>
      <c r="K60" s="94">
        <v>220000</v>
      </c>
      <c r="L60" s="83">
        <v>45323</v>
      </c>
      <c r="M60" s="83">
        <v>45078</v>
      </c>
      <c r="N60" s="93" t="s">
        <v>152</v>
      </c>
      <c r="O60" s="89" t="s">
        <v>44</v>
      </c>
      <c r="P60" s="91" t="s">
        <v>45</v>
      </c>
      <c r="Q60" s="67" t="s">
        <v>45</v>
      </c>
      <c r="R60" s="81" t="s">
        <v>179</v>
      </c>
    </row>
    <row r="61" spans="1:18" s="27" customFormat="1" ht="73.5" customHeight="1" x14ac:dyDescent="0.15">
      <c r="A61" s="78">
        <v>34</v>
      </c>
      <c r="B61" s="78" t="s">
        <v>143</v>
      </c>
      <c r="C61" s="78" t="s">
        <v>55</v>
      </c>
      <c r="D61" s="95" t="s">
        <v>231</v>
      </c>
      <c r="E61" s="88" t="s">
        <v>28</v>
      </c>
      <c r="F61" s="84" t="s">
        <v>76</v>
      </c>
      <c r="G61" s="78" t="s">
        <v>68</v>
      </c>
      <c r="H61" s="78">
        <v>2</v>
      </c>
      <c r="I61" s="89">
        <v>97000000000</v>
      </c>
      <c r="J61" s="89" t="s">
        <v>34</v>
      </c>
      <c r="K61" s="94">
        <v>400000</v>
      </c>
      <c r="L61" s="83">
        <v>45323</v>
      </c>
      <c r="M61" s="83">
        <v>45108</v>
      </c>
      <c r="N61" s="93" t="s">
        <v>152</v>
      </c>
      <c r="O61" s="89" t="s">
        <v>44</v>
      </c>
      <c r="P61" s="91" t="s">
        <v>45</v>
      </c>
      <c r="Q61" s="67" t="s">
        <v>45</v>
      </c>
      <c r="R61" s="81" t="s">
        <v>179</v>
      </c>
    </row>
    <row r="62" spans="1:18" s="27" customFormat="1" ht="87" customHeight="1" x14ac:dyDescent="0.15">
      <c r="A62" s="78">
        <v>35</v>
      </c>
      <c r="B62" s="78" t="s">
        <v>209</v>
      </c>
      <c r="C62" s="78" t="s">
        <v>73</v>
      </c>
      <c r="D62" s="95" t="s">
        <v>232</v>
      </c>
      <c r="E62" s="88" t="s">
        <v>28</v>
      </c>
      <c r="F62" s="84" t="s">
        <v>76</v>
      </c>
      <c r="G62" s="78" t="s">
        <v>68</v>
      </c>
      <c r="H62" s="78">
        <v>1</v>
      </c>
      <c r="I62" s="89">
        <v>97000000000</v>
      </c>
      <c r="J62" s="89" t="s">
        <v>34</v>
      </c>
      <c r="K62" s="94">
        <v>112000</v>
      </c>
      <c r="L62" s="83">
        <v>45323</v>
      </c>
      <c r="M62" s="83">
        <v>45474</v>
      </c>
      <c r="N62" s="93" t="s">
        <v>153</v>
      </c>
      <c r="O62" s="89" t="s">
        <v>44</v>
      </c>
      <c r="P62" s="91" t="s">
        <v>45</v>
      </c>
      <c r="Q62" s="67" t="s">
        <v>45</v>
      </c>
      <c r="R62" s="81" t="s">
        <v>179</v>
      </c>
    </row>
    <row r="63" spans="1:18" s="27" customFormat="1" ht="99.75" customHeight="1" x14ac:dyDescent="0.15">
      <c r="A63" s="78">
        <v>36</v>
      </c>
      <c r="B63" s="78" t="s">
        <v>207</v>
      </c>
      <c r="C63" s="78" t="s">
        <v>74</v>
      </c>
      <c r="D63" s="95" t="s">
        <v>75</v>
      </c>
      <c r="E63" s="88" t="s">
        <v>28</v>
      </c>
      <c r="F63" s="84" t="s">
        <v>76</v>
      </c>
      <c r="G63" s="78" t="s">
        <v>68</v>
      </c>
      <c r="H63" s="78">
        <v>1</v>
      </c>
      <c r="I63" s="89">
        <v>97000000000</v>
      </c>
      <c r="J63" s="89" t="s">
        <v>34</v>
      </c>
      <c r="K63" s="94">
        <v>500000</v>
      </c>
      <c r="L63" s="83">
        <v>45323</v>
      </c>
      <c r="M63" s="83">
        <v>45566</v>
      </c>
      <c r="N63" s="93" t="s">
        <v>153</v>
      </c>
      <c r="O63" s="89" t="s">
        <v>44</v>
      </c>
      <c r="P63" s="91" t="s">
        <v>45</v>
      </c>
      <c r="Q63" s="67" t="s">
        <v>45</v>
      </c>
      <c r="R63" s="81" t="s">
        <v>179</v>
      </c>
    </row>
    <row r="64" spans="1:18" s="6" customFormat="1" ht="100.5" customHeight="1" x14ac:dyDescent="0.15">
      <c r="A64" s="78">
        <v>37</v>
      </c>
      <c r="B64" s="78" t="s">
        <v>142</v>
      </c>
      <c r="C64" s="78" t="s">
        <v>69</v>
      </c>
      <c r="D64" s="88" t="s">
        <v>77</v>
      </c>
      <c r="E64" s="88" t="s">
        <v>28</v>
      </c>
      <c r="F64" s="84" t="s">
        <v>76</v>
      </c>
      <c r="G64" s="78" t="s">
        <v>68</v>
      </c>
      <c r="H64" s="78">
        <v>2</v>
      </c>
      <c r="I64" s="89">
        <v>97000000000</v>
      </c>
      <c r="J64" s="89" t="s">
        <v>34</v>
      </c>
      <c r="K64" s="94">
        <v>155000</v>
      </c>
      <c r="L64" s="83">
        <v>45323</v>
      </c>
      <c r="M64" s="83">
        <v>45627</v>
      </c>
      <c r="N64" s="89" t="s">
        <v>153</v>
      </c>
      <c r="O64" s="89" t="s">
        <v>44</v>
      </c>
      <c r="P64" s="91" t="s">
        <v>45</v>
      </c>
      <c r="Q64" s="67" t="s">
        <v>45</v>
      </c>
      <c r="R64" s="81"/>
    </row>
    <row r="65" spans="1:18" s="6" customFormat="1" ht="97.5" customHeight="1" x14ac:dyDescent="0.15">
      <c r="A65" s="78">
        <v>38</v>
      </c>
      <c r="B65" s="82" t="s">
        <v>210</v>
      </c>
      <c r="C65" s="82" t="s">
        <v>78</v>
      </c>
      <c r="D65" s="97" t="s">
        <v>79</v>
      </c>
      <c r="E65" s="97" t="s">
        <v>28</v>
      </c>
      <c r="F65" s="106" t="s">
        <v>76</v>
      </c>
      <c r="G65" s="82" t="s">
        <v>68</v>
      </c>
      <c r="H65" s="82">
        <v>8</v>
      </c>
      <c r="I65" s="93">
        <v>97000000000</v>
      </c>
      <c r="J65" s="93" t="s">
        <v>34</v>
      </c>
      <c r="K65" s="107">
        <v>220000</v>
      </c>
      <c r="L65" s="86">
        <v>45323</v>
      </c>
      <c r="M65" s="86">
        <v>45413</v>
      </c>
      <c r="N65" s="93" t="s">
        <v>152</v>
      </c>
      <c r="O65" s="93" t="s">
        <v>44</v>
      </c>
      <c r="P65" s="108" t="s">
        <v>45</v>
      </c>
      <c r="Q65" s="67" t="s">
        <v>45</v>
      </c>
      <c r="R65" s="81"/>
    </row>
    <row r="66" spans="1:18" s="27" customFormat="1" ht="171.75" customHeight="1" x14ac:dyDescent="0.15">
      <c r="A66" s="78">
        <v>39</v>
      </c>
      <c r="B66" s="78" t="s">
        <v>211</v>
      </c>
      <c r="C66" s="78" t="s">
        <v>104</v>
      </c>
      <c r="D66" s="95" t="s">
        <v>225</v>
      </c>
      <c r="E66" s="88" t="s">
        <v>28</v>
      </c>
      <c r="F66" s="78">
        <v>642</v>
      </c>
      <c r="G66" s="78" t="s">
        <v>68</v>
      </c>
      <c r="H66" s="78">
        <v>2</v>
      </c>
      <c r="I66" s="78">
        <v>97000000000</v>
      </c>
      <c r="J66" s="78" t="s">
        <v>88</v>
      </c>
      <c r="K66" s="94">
        <v>691244</v>
      </c>
      <c r="L66" s="87">
        <v>45352</v>
      </c>
      <c r="M66" s="87">
        <v>45505</v>
      </c>
      <c r="N66" s="89" t="s">
        <v>150</v>
      </c>
      <c r="O66" s="89" t="s">
        <v>44</v>
      </c>
      <c r="P66" s="91" t="s">
        <v>45</v>
      </c>
      <c r="Q66" s="67" t="s">
        <v>45</v>
      </c>
      <c r="R66" s="81"/>
    </row>
    <row r="67" spans="1:18" s="27" customFormat="1" ht="135" customHeight="1" x14ac:dyDescent="0.15">
      <c r="A67" s="78">
        <v>40</v>
      </c>
      <c r="B67" s="78" t="s">
        <v>144</v>
      </c>
      <c r="C67" s="78" t="s">
        <v>62</v>
      </c>
      <c r="D67" s="79" t="s">
        <v>90</v>
      </c>
      <c r="E67" s="88" t="s">
        <v>28</v>
      </c>
      <c r="F67" s="78">
        <v>642</v>
      </c>
      <c r="G67" s="78" t="s">
        <v>68</v>
      </c>
      <c r="H67" s="78">
        <v>1</v>
      </c>
      <c r="I67" s="78">
        <v>97000000000</v>
      </c>
      <c r="J67" s="78" t="s">
        <v>88</v>
      </c>
      <c r="K67" s="94">
        <v>369502.8</v>
      </c>
      <c r="L67" s="87">
        <v>45352</v>
      </c>
      <c r="M67" s="87">
        <v>45413</v>
      </c>
      <c r="N67" s="89" t="s">
        <v>150</v>
      </c>
      <c r="O67" s="89" t="s">
        <v>44</v>
      </c>
      <c r="P67" s="91" t="s">
        <v>45</v>
      </c>
      <c r="Q67" s="67" t="s">
        <v>45</v>
      </c>
      <c r="R67" s="81" t="s">
        <v>178</v>
      </c>
    </row>
    <row r="68" spans="1:18" s="27" customFormat="1" ht="148.5" customHeight="1" x14ac:dyDescent="0.15">
      <c r="A68" s="78">
        <v>41</v>
      </c>
      <c r="B68" s="84" t="s">
        <v>193</v>
      </c>
      <c r="C68" s="104" t="s">
        <v>194</v>
      </c>
      <c r="D68" s="105" t="s">
        <v>195</v>
      </c>
      <c r="E68" s="88" t="s">
        <v>28</v>
      </c>
      <c r="F68" s="78">
        <v>728</v>
      </c>
      <c r="G68" s="78" t="s">
        <v>196</v>
      </c>
      <c r="H68" s="78">
        <v>1000</v>
      </c>
      <c r="I68" s="78">
        <v>97000000000</v>
      </c>
      <c r="J68" s="78" t="s">
        <v>88</v>
      </c>
      <c r="K68" s="94">
        <v>382000</v>
      </c>
      <c r="L68" s="87">
        <v>45352</v>
      </c>
      <c r="M68" s="83">
        <v>45627</v>
      </c>
      <c r="N68" s="89" t="s">
        <v>153</v>
      </c>
      <c r="O68" s="89" t="s">
        <v>44</v>
      </c>
      <c r="P68" s="91" t="s">
        <v>45</v>
      </c>
      <c r="Q68" s="67" t="s">
        <v>45</v>
      </c>
      <c r="R68" s="81"/>
    </row>
    <row r="69" spans="1:18" s="77" customFormat="1" ht="44.25" customHeight="1" x14ac:dyDescent="0.15">
      <c r="A69" s="120"/>
      <c r="B69" s="121"/>
      <c r="C69" s="122"/>
      <c r="D69" s="123"/>
      <c r="E69" s="124"/>
      <c r="F69" s="125"/>
      <c r="G69" s="125"/>
      <c r="H69" s="125"/>
      <c r="I69" s="125"/>
      <c r="J69" s="125"/>
      <c r="K69" s="132"/>
      <c r="L69" s="126"/>
      <c r="M69" s="127"/>
      <c r="N69" s="128"/>
      <c r="O69" s="128"/>
      <c r="P69" s="129"/>
      <c r="Q69" s="129"/>
      <c r="R69" s="130"/>
    </row>
    <row r="70" spans="1:18" s="27" customFormat="1" ht="31.5" customHeight="1" x14ac:dyDescent="0.15">
      <c r="A70" s="158" t="s">
        <v>41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60"/>
    </row>
    <row r="71" spans="1:18" s="27" customFormat="1" ht="120" customHeight="1" x14ac:dyDescent="0.15">
      <c r="A71" s="40">
        <v>42</v>
      </c>
      <c r="B71" s="78" t="s">
        <v>202</v>
      </c>
      <c r="C71" s="79" t="s">
        <v>98</v>
      </c>
      <c r="D71" s="95" t="s">
        <v>99</v>
      </c>
      <c r="E71" s="88" t="s">
        <v>28</v>
      </c>
      <c r="F71" s="78">
        <v>642</v>
      </c>
      <c r="G71" s="78" t="s">
        <v>68</v>
      </c>
      <c r="H71" s="81">
        <v>1</v>
      </c>
      <c r="I71" s="81">
        <v>97000000000</v>
      </c>
      <c r="J71" s="78" t="s">
        <v>88</v>
      </c>
      <c r="K71" s="92">
        <f>400*1000*1.2</f>
        <v>480000</v>
      </c>
      <c r="L71" s="87">
        <v>45383</v>
      </c>
      <c r="M71" s="87">
        <v>45536</v>
      </c>
      <c r="N71" s="89" t="s">
        <v>150</v>
      </c>
      <c r="O71" s="89" t="s">
        <v>44</v>
      </c>
      <c r="P71" s="91" t="s">
        <v>45</v>
      </c>
      <c r="Q71" s="67" t="s">
        <v>45</v>
      </c>
      <c r="R71" s="81" t="s">
        <v>178</v>
      </c>
    </row>
    <row r="72" spans="1:18" s="27" customFormat="1" ht="47.25" x14ac:dyDescent="0.15">
      <c r="A72" s="78">
        <v>43</v>
      </c>
      <c r="B72" s="45" t="s">
        <v>106</v>
      </c>
      <c r="C72" s="45" t="s">
        <v>107</v>
      </c>
      <c r="D72" s="81" t="s">
        <v>108</v>
      </c>
      <c r="E72" s="88" t="s">
        <v>28</v>
      </c>
      <c r="F72" s="81">
        <v>642</v>
      </c>
      <c r="G72" s="78" t="s">
        <v>114</v>
      </c>
      <c r="H72" s="78">
        <v>1</v>
      </c>
      <c r="I72" s="89">
        <v>97000000000</v>
      </c>
      <c r="J72" s="89" t="s">
        <v>34</v>
      </c>
      <c r="K72" s="90">
        <v>1000000</v>
      </c>
      <c r="L72" s="87">
        <v>45383</v>
      </c>
      <c r="M72" s="87">
        <v>45627</v>
      </c>
      <c r="N72" s="89" t="s">
        <v>152</v>
      </c>
      <c r="O72" s="89" t="s">
        <v>44</v>
      </c>
      <c r="P72" s="91" t="s">
        <v>45</v>
      </c>
      <c r="Q72" s="67" t="s">
        <v>45</v>
      </c>
      <c r="R72" s="81" t="s">
        <v>178</v>
      </c>
    </row>
    <row r="73" spans="1:18" s="27" customFormat="1" ht="63" x14ac:dyDescent="0.15">
      <c r="A73" s="78">
        <v>44</v>
      </c>
      <c r="B73" s="81" t="s">
        <v>109</v>
      </c>
      <c r="C73" s="81" t="s">
        <v>110</v>
      </c>
      <c r="D73" s="81" t="s">
        <v>111</v>
      </c>
      <c r="E73" s="88" t="s">
        <v>28</v>
      </c>
      <c r="F73" s="81">
        <v>642</v>
      </c>
      <c r="G73" s="78" t="s">
        <v>114</v>
      </c>
      <c r="H73" s="78">
        <v>1</v>
      </c>
      <c r="I73" s="89">
        <v>97000000000</v>
      </c>
      <c r="J73" s="89" t="s">
        <v>34</v>
      </c>
      <c r="K73" s="90">
        <v>360000</v>
      </c>
      <c r="L73" s="87">
        <v>45383</v>
      </c>
      <c r="M73" s="87">
        <v>45627</v>
      </c>
      <c r="N73" s="89" t="s">
        <v>152</v>
      </c>
      <c r="O73" s="89" t="s">
        <v>44</v>
      </c>
      <c r="P73" s="91" t="s">
        <v>45</v>
      </c>
      <c r="Q73" s="67" t="s">
        <v>45</v>
      </c>
      <c r="R73" s="81" t="s">
        <v>178</v>
      </c>
    </row>
    <row r="74" spans="1:18" s="6" customFormat="1" ht="47.25" x14ac:dyDescent="0.15">
      <c r="A74" s="78">
        <v>45</v>
      </c>
      <c r="B74" s="46" t="s">
        <v>106</v>
      </c>
      <c r="C74" s="46" t="s">
        <v>167</v>
      </c>
      <c r="D74" s="81" t="s">
        <v>112</v>
      </c>
      <c r="E74" s="88" t="s">
        <v>28</v>
      </c>
      <c r="F74" s="81">
        <v>642</v>
      </c>
      <c r="G74" s="78" t="s">
        <v>114</v>
      </c>
      <c r="H74" s="78">
        <v>1</v>
      </c>
      <c r="I74" s="89">
        <v>97000000000</v>
      </c>
      <c r="J74" s="89" t="s">
        <v>34</v>
      </c>
      <c r="K74" s="90">
        <v>2450000</v>
      </c>
      <c r="L74" s="87">
        <v>45383</v>
      </c>
      <c r="M74" s="87">
        <v>45627</v>
      </c>
      <c r="N74" s="89" t="s">
        <v>152</v>
      </c>
      <c r="O74" s="89" t="s">
        <v>44</v>
      </c>
      <c r="P74" s="91" t="s">
        <v>45</v>
      </c>
      <c r="Q74" s="67" t="s">
        <v>45</v>
      </c>
      <c r="R74" s="81" t="s">
        <v>178</v>
      </c>
    </row>
    <row r="75" spans="1:18" s="6" customFormat="1" ht="63" x14ac:dyDescent="0.15">
      <c r="A75" s="78">
        <v>46</v>
      </c>
      <c r="B75" s="81" t="s">
        <v>106</v>
      </c>
      <c r="C75" s="81" t="s">
        <v>107</v>
      </c>
      <c r="D75" s="81" t="s">
        <v>113</v>
      </c>
      <c r="E75" s="88" t="s">
        <v>28</v>
      </c>
      <c r="F75" s="81">
        <v>642</v>
      </c>
      <c r="G75" s="78" t="s">
        <v>114</v>
      </c>
      <c r="H75" s="78">
        <v>1</v>
      </c>
      <c r="I75" s="89">
        <v>97000000000</v>
      </c>
      <c r="J75" s="89" t="s">
        <v>34</v>
      </c>
      <c r="K75" s="90">
        <v>2000000</v>
      </c>
      <c r="L75" s="87">
        <v>45383</v>
      </c>
      <c r="M75" s="87">
        <v>45474</v>
      </c>
      <c r="N75" s="89" t="s">
        <v>152</v>
      </c>
      <c r="O75" s="89" t="s">
        <v>44</v>
      </c>
      <c r="P75" s="91" t="s">
        <v>45</v>
      </c>
      <c r="Q75" s="67" t="s">
        <v>45</v>
      </c>
      <c r="R75" s="81"/>
    </row>
    <row r="76" spans="1:18" s="27" customFormat="1" ht="47.25" x14ac:dyDescent="0.15">
      <c r="A76" s="78">
        <v>47</v>
      </c>
      <c r="B76" s="81" t="s">
        <v>175</v>
      </c>
      <c r="C76" s="81" t="s">
        <v>115</v>
      </c>
      <c r="D76" s="81" t="s">
        <v>116</v>
      </c>
      <c r="E76" s="88" t="s">
        <v>28</v>
      </c>
      <c r="F76" s="81">
        <v>642</v>
      </c>
      <c r="G76" s="78" t="s">
        <v>114</v>
      </c>
      <c r="H76" s="78">
        <v>2</v>
      </c>
      <c r="I76" s="89">
        <v>97000000000</v>
      </c>
      <c r="J76" s="89" t="s">
        <v>34</v>
      </c>
      <c r="K76" s="90">
        <v>150000</v>
      </c>
      <c r="L76" s="64">
        <v>45383</v>
      </c>
      <c r="M76" s="64">
        <v>45441</v>
      </c>
      <c r="N76" s="89" t="s">
        <v>152</v>
      </c>
      <c r="O76" s="89" t="s">
        <v>44</v>
      </c>
      <c r="P76" s="91" t="s">
        <v>45</v>
      </c>
      <c r="Q76" s="67" t="s">
        <v>45</v>
      </c>
      <c r="R76" s="73" t="s">
        <v>80</v>
      </c>
    </row>
    <row r="77" spans="1:18" s="27" customFormat="1" ht="47.25" x14ac:dyDescent="0.15">
      <c r="A77" s="78">
        <v>48</v>
      </c>
      <c r="B77" s="81" t="s">
        <v>117</v>
      </c>
      <c r="C77" s="81" t="s">
        <v>172</v>
      </c>
      <c r="D77" s="81" t="s">
        <v>118</v>
      </c>
      <c r="E77" s="88" t="s">
        <v>28</v>
      </c>
      <c r="F77" s="81">
        <v>642</v>
      </c>
      <c r="G77" s="78" t="s">
        <v>114</v>
      </c>
      <c r="H77" s="78">
        <v>3</v>
      </c>
      <c r="I77" s="89">
        <v>97000000000</v>
      </c>
      <c r="J77" s="89" t="s">
        <v>34</v>
      </c>
      <c r="K77" s="90">
        <v>400000</v>
      </c>
      <c r="L77" s="64">
        <v>45383</v>
      </c>
      <c r="M77" s="64">
        <v>45564</v>
      </c>
      <c r="N77" s="89" t="s">
        <v>152</v>
      </c>
      <c r="O77" s="89" t="s">
        <v>44</v>
      </c>
      <c r="P77" s="91" t="s">
        <v>45</v>
      </c>
      <c r="Q77" s="67" t="s">
        <v>45</v>
      </c>
      <c r="R77" s="73"/>
    </row>
    <row r="78" spans="1:18" s="27" customFormat="1" ht="78.75" x14ac:dyDescent="0.15">
      <c r="A78" s="78">
        <v>49</v>
      </c>
      <c r="B78" s="81" t="s">
        <v>174</v>
      </c>
      <c r="C78" s="81" t="s">
        <v>173</v>
      </c>
      <c r="D78" s="81" t="s">
        <v>119</v>
      </c>
      <c r="E78" s="88" t="s">
        <v>28</v>
      </c>
      <c r="F78" s="81">
        <v>642</v>
      </c>
      <c r="G78" s="78" t="s">
        <v>114</v>
      </c>
      <c r="H78" s="78">
        <v>1</v>
      </c>
      <c r="I78" s="89">
        <v>97000000000</v>
      </c>
      <c r="J78" s="89" t="s">
        <v>34</v>
      </c>
      <c r="K78" s="90">
        <v>1000000</v>
      </c>
      <c r="L78" s="64">
        <v>45383</v>
      </c>
      <c r="M78" s="64">
        <v>45655</v>
      </c>
      <c r="N78" s="89" t="s">
        <v>152</v>
      </c>
      <c r="O78" s="89" t="s">
        <v>44</v>
      </c>
      <c r="P78" s="91" t="s">
        <v>45</v>
      </c>
      <c r="Q78" s="67" t="s">
        <v>45</v>
      </c>
      <c r="R78" s="73"/>
    </row>
    <row r="79" spans="1:18" s="27" customFormat="1" ht="47.25" x14ac:dyDescent="0.15">
      <c r="A79" s="78">
        <v>50</v>
      </c>
      <c r="B79" s="81" t="s">
        <v>174</v>
      </c>
      <c r="C79" s="81" t="s">
        <v>173</v>
      </c>
      <c r="D79" s="81" t="s">
        <v>120</v>
      </c>
      <c r="E79" s="88" t="s">
        <v>28</v>
      </c>
      <c r="F79" s="81">
        <v>642</v>
      </c>
      <c r="G79" s="78" t="s">
        <v>114</v>
      </c>
      <c r="H79" s="78">
        <v>1</v>
      </c>
      <c r="I79" s="89">
        <v>97000000000</v>
      </c>
      <c r="J79" s="89" t="s">
        <v>34</v>
      </c>
      <c r="K79" s="90">
        <v>200000</v>
      </c>
      <c r="L79" s="64">
        <v>45383</v>
      </c>
      <c r="M79" s="64">
        <v>45655</v>
      </c>
      <c r="N79" s="89" t="s">
        <v>152</v>
      </c>
      <c r="O79" s="89" t="s">
        <v>44</v>
      </c>
      <c r="P79" s="91" t="s">
        <v>45</v>
      </c>
      <c r="Q79" s="67" t="s">
        <v>45</v>
      </c>
      <c r="R79" s="73"/>
    </row>
    <row r="80" spans="1:18" s="27" customFormat="1" ht="97.5" customHeight="1" x14ac:dyDescent="0.15">
      <c r="A80" s="78">
        <v>51</v>
      </c>
      <c r="B80" s="78" t="s">
        <v>121</v>
      </c>
      <c r="C80" s="78" t="s">
        <v>191</v>
      </c>
      <c r="D80" s="78" t="s">
        <v>192</v>
      </c>
      <c r="E80" s="88" t="s">
        <v>28</v>
      </c>
      <c r="F80" s="78">
        <v>642</v>
      </c>
      <c r="G80" s="79" t="s">
        <v>68</v>
      </c>
      <c r="H80" s="98">
        <v>1</v>
      </c>
      <c r="I80" s="89">
        <v>97000000000</v>
      </c>
      <c r="J80" s="89" t="s">
        <v>34</v>
      </c>
      <c r="K80" s="90">
        <v>357592.23</v>
      </c>
      <c r="L80" s="87">
        <v>45383</v>
      </c>
      <c r="M80" s="87">
        <v>45627</v>
      </c>
      <c r="N80" s="99" t="s">
        <v>152</v>
      </c>
      <c r="O80" s="89" t="s">
        <v>44</v>
      </c>
      <c r="P80" s="91" t="s">
        <v>45</v>
      </c>
      <c r="Q80" s="91" t="s">
        <v>45</v>
      </c>
      <c r="R80" s="81"/>
    </row>
    <row r="81" spans="1:18" s="77" customFormat="1" ht="97.5" customHeight="1" x14ac:dyDescent="0.15">
      <c r="A81" s="78">
        <v>52</v>
      </c>
      <c r="B81" s="78" t="s">
        <v>223</v>
      </c>
      <c r="C81" s="78" t="s">
        <v>221</v>
      </c>
      <c r="D81" s="78" t="s">
        <v>220</v>
      </c>
      <c r="E81" s="88" t="s">
        <v>28</v>
      </c>
      <c r="F81" s="78">
        <v>796</v>
      </c>
      <c r="G81" s="79" t="s">
        <v>135</v>
      </c>
      <c r="H81" s="98">
        <v>34</v>
      </c>
      <c r="I81" s="89">
        <v>97000000000</v>
      </c>
      <c r="J81" s="89" t="s">
        <v>34</v>
      </c>
      <c r="K81" s="90">
        <v>3250047.6</v>
      </c>
      <c r="L81" s="87">
        <v>45383</v>
      </c>
      <c r="M81" s="87">
        <v>45627</v>
      </c>
      <c r="N81" s="99" t="s">
        <v>152</v>
      </c>
      <c r="O81" s="89" t="s">
        <v>44</v>
      </c>
      <c r="P81" s="91" t="s">
        <v>45</v>
      </c>
      <c r="Q81" s="67" t="s">
        <v>45</v>
      </c>
      <c r="R81" s="81"/>
    </row>
    <row r="82" spans="1:18" s="77" customFormat="1" ht="97.5" customHeight="1" x14ac:dyDescent="0.15">
      <c r="A82" s="78">
        <v>53</v>
      </c>
      <c r="B82" s="78" t="s">
        <v>224</v>
      </c>
      <c r="C82" s="78" t="s">
        <v>222</v>
      </c>
      <c r="D82" s="78" t="s">
        <v>219</v>
      </c>
      <c r="E82" s="88" t="s">
        <v>28</v>
      </c>
      <c r="F82" s="78">
        <v>6</v>
      </c>
      <c r="G82" s="79" t="s">
        <v>186</v>
      </c>
      <c r="H82" s="98">
        <v>2729</v>
      </c>
      <c r="I82" s="89">
        <v>97000000000</v>
      </c>
      <c r="J82" s="89" t="s">
        <v>34</v>
      </c>
      <c r="K82" s="90">
        <v>280512.82</v>
      </c>
      <c r="L82" s="87">
        <v>45383</v>
      </c>
      <c r="M82" s="87">
        <v>45627</v>
      </c>
      <c r="N82" s="99" t="s">
        <v>152</v>
      </c>
      <c r="O82" s="89" t="s">
        <v>44</v>
      </c>
      <c r="P82" s="91" t="s">
        <v>45</v>
      </c>
      <c r="Q82" s="67" t="s">
        <v>45</v>
      </c>
      <c r="R82" s="81"/>
    </row>
    <row r="83" spans="1:18" s="27" customFormat="1" ht="47.25" x14ac:dyDescent="0.15">
      <c r="A83" s="78">
        <v>54</v>
      </c>
      <c r="B83" s="83" t="s">
        <v>156</v>
      </c>
      <c r="C83" s="78" t="s">
        <v>166</v>
      </c>
      <c r="D83" s="35" t="s">
        <v>160</v>
      </c>
      <c r="E83" s="97" t="s">
        <v>28</v>
      </c>
      <c r="F83" s="36">
        <v>796</v>
      </c>
      <c r="G83" s="36" t="s">
        <v>135</v>
      </c>
      <c r="H83" s="37">
        <v>1</v>
      </c>
      <c r="I83" s="93">
        <v>97000000000</v>
      </c>
      <c r="J83" s="93" t="s">
        <v>34</v>
      </c>
      <c r="K83" s="61">
        <v>11056666.67</v>
      </c>
      <c r="L83" s="38">
        <v>45413</v>
      </c>
      <c r="M83" s="39">
        <v>45627</v>
      </c>
      <c r="N83" s="105" t="s">
        <v>163</v>
      </c>
      <c r="O83" s="96" t="s">
        <v>44</v>
      </c>
      <c r="P83" s="60" t="s">
        <v>45</v>
      </c>
      <c r="Q83" s="68" t="s">
        <v>45</v>
      </c>
      <c r="R83" s="81"/>
    </row>
    <row r="84" spans="1:18" s="27" customFormat="1" ht="47.25" x14ac:dyDescent="0.15">
      <c r="A84" s="78">
        <v>55</v>
      </c>
      <c r="B84" s="84" t="s">
        <v>158</v>
      </c>
      <c r="C84" s="78" t="s">
        <v>159</v>
      </c>
      <c r="D84" s="35" t="s">
        <v>162</v>
      </c>
      <c r="E84" s="97" t="s">
        <v>28</v>
      </c>
      <c r="F84" s="36">
        <v>796</v>
      </c>
      <c r="G84" s="36" t="s">
        <v>135</v>
      </c>
      <c r="H84" s="37">
        <v>1</v>
      </c>
      <c r="I84" s="93">
        <v>97000000000</v>
      </c>
      <c r="J84" s="93" t="s">
        <v>34</v>
      </c>
      <c r="K84" s="61">
        <v>7523333.3300000001</v>
      </c>
      <c r="L84" s="38">
        <v>45413</v>
      </c>
      <c r="M84" s="39">
        <v>45627</v>
      </c>
      <c r="N84" s="105" t="s">
        <v>163</v>
      </c>
      <c r="O84" s="96" t="s">
        <v>44</v>
      </c>
      <c r="P84" s="60" t="s">
        <v>45</v>
      </c>
      <c r="Q84" s="68" t="s">
        <v>45</v>
      </c>
      <c r="R84" s="81"/>
    </row>
    <row r="85" spans="1:18" s="27" customFormat="1" ht="103.5" customHeight="1" x14ac:dyDescent="0.15">
      <c r="A85" s="78">
        <v>56</v>
      </c>
      <c r="B85" s="79" t="s">
        <v>200</v>
      </c>
      <c r="C85" s="79" t="s">
        <v>39</v>
      </c>
      <c r="D85" s="79" t="s">
        <v>184</v>
      </c>
      <c r="E85" s="88" t="s">
        <v>28</v>
      </c>
      <c r="F85" s="52" t="s">
        <v>185</v>
      </c>
      <c r="G85" s="79" t="s">
        <v>186</v>
      </c>
      <c r="H85" s="79">
        <v>30</v>
      </c>
      <c r="I85" s="89">
        <v>97000000000</v>
      </c>
      <c r="J85" s="89" t="s">
        <v>34</v>
      </c>
      <c r="K85" s="92">
        <v>155544</v>
      </c>
      <c r="L85" s="83">
        <v>45413</v>
      </c>
      <c r="M85" s="83">
        <v>45474</v>
      </c>
      <c r="N85" s="99" t="s">
        <v>152</v>
      </c>
      <c r="O85" s="89" t="s">
        <v>44</v>
      </c>
      <c r="P85" s="91" t="s">
        <v>182</v>
      </c>
      <c r="Q85" s="67" t="s">
        <v>182</v>
      </c>
      <c r="R85" s="73"/>
    </row>
    <row r="86" spans="1:18" s="77" customFormat="1" ht="187.5" customHeight="1" x14ac:dyDescent="0.15">
      <c r="A86" s="78">
        <v>57</v>
      </c>
      <c r="B86" s="78" t="s">
        <v>200</v>
      </c>
      <c r="C86" s="79" t="s">
        <v>105</v>
      </c>
      <c r="D86" s="95" t="s">
        <v>201</v>
      </c>
      <c r="E86" s="88" t="s">
        <v>28</v>
      </c>
      <c r="F86" s="78">
        <v>642</v>
      </c>
      <c r="G86" s="78" t="s">
        <v>68</v>
      </c>
      <c r="H86" s="81">
        <v>1</v>
      </c>
      <c r="I86" s="81">
        <v>97000000000</v>
      </c>
      <c r="J86" s="78" t="s">
        <v>88</v>
      </c>
      <c r="K86" s="92">
        <v>180000</v>
      </c>
      <c r="L86" s="87">
        <v>45444</v>
      </c>
      <c r="M86" s="87">
        <v>45597</v>
      </c>
      <c r="N86" s="89" t="s">
        <v>152</v>
      </c>
      <c r="O86" s="89" t="s">
        <v>44</v>
      </c>
      <c r="P86" s="91" t="s">
        <v>45</v>
      </c>
      <c r="Q86" s="67" t="s">
        <v>45</v>
      </c>
      <c r="R86" s="81" t="s">
        <v>178</v>
      </c>
    </row>
    <row r="87" spans="1:18" s="27" customFormat="1" ht="126" x14ac:dyDescent="0.15">
      <c r="A87" s="78">
        <v>58</v>
      </c>
      <c r="B87" s="136" t="s">
        <v>138</v>
      </c>
      <c r="C87" s="136" t="s">
        <v>176</v>
      </c>
      <c r="D87" s="82" t="s">
        <v>141</v>
      </c>
      <c r="E87" s="97" t="s">
        <v>28</v>
      </c>
      <c r="F87" s="48">
        <v>112</v>
      </c>
      <c r="G87" s="48" t="s">
        <v>140</v>
      </c>
      <c r="H87" s="58" t="s">
        <v>164</v>
      </c>
      <c r="I87" s="93">
        <v>97000000000</v>
      </c>
      <c r="J87" s="93" t="s">
        <v>34</v>
      </c>
      <c r="K87" s="61">
        <v>9383360</v>
      </c>
      <c r="L87" s="83">
        <v>45444</v>
      </c>
      <c r="M87" s="86">
        <v>45627</v>
      </c>
      <c r="N87" s="93" t="s">
        <v>152</v>
      </c>
      <c r="O87" s="96" t="s">
        <v>44</v>
      </c>
      <c r="P87" s="60" t="s">
        <v>45</v>
      </c>
      <c r="Q87" s="68" t="s">
        <v>45</v>
      </c>
      <c r="R87" s="109"/>
    </row>
    <row r="88" spans="1:18" s="77" customFormat="1" ht="47.25" x14ac:dyDescent="0.15">
      <c r="A88" s="78">
        <v>59</v>
      </c>
      <c r="B88" s="81" t="s">
        <v>121</v>
      </c>
      <c r="C88" s="81" t="s">
        <v>122</v>
      </c>
      <c r="D88" s="81" t="s">
        <v>123</v>
      </c>
      <c r="E88" s="88" t="s">
        <v>28</v>
      </c>
      <c r="F88" s="81">
        <v>642</v>
      </c>
      <c r="G88" s="78" t="s">
        <v>114</v>
      </c>
      <c r="H88" s="78">
        <v>1</v>
      </c>
      <c r="I88" s="78">
        <v>97000000000</v>
      </c>
      <c r="J88" s="78" t="s">
        <v>88</v>
      </c>
      <c r="K88" s="90">
        <v>500000</v>
      </c>
      <c r="L88" s="83">
        <v>45444</v>
      </c>
      <c r="M88" s="83">
        <v>45597</v>
      </c>
      <c r="N88" s="89" t="s">
        <v>152</v>
      </c>
      <c r="O88" s="89" t="s">
        <v>44</v>
      </c>
      <c r="P88" s="91" t="s">
        <v>45</v>
      </c>
      <c r="Q88" s="67" t="s">
        <v>45</v>
      </c>
      <c r="R88" s="81"/>
    </row>
    <row r="89" spans="1:18" s="6" customFormat="1" ht="23.25" customHeight="1" x14ac:dyDescent="0.15">
      <c r="A89" s="120"/>
      <c r="B89" s="133"/>
      <c r="C89" s="133"/>
      <c r="D89" s="133"/>
      <c r="E89" s="124"/>
      <c r="F89" s="133"/>
      <c r="G89" s="125"/>
      <c r="H89" s="125"/>
      <c r="I89" s="125"/>
      <c r="J89" s="125"/>
      <c r="K89" s="134"/>
      <c r="L89" s="127"/>
      <c r="M89" s="127"/>
      <c r="N89" s="128"/>
      <c r="O89" s="128"/>
      <c r="P89" s="129"/>
      <c r="Q89" s="129"/>
      <c r="R89" s="130"/>
    </row>
    <row r="90" spans="1:18" s="6" customFormat="1" x14ac:dyDescent="0.15">
      <c r="A90" s="161" t="s">
        <v>42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3"/>
    </row>
    <row r="91" spans="1:18" s="27" customFormat="1" ht="47.25" x14ac:dyDescent="0.15">
      <c r="A91" s="40">
        <v>60</v>
      </c>
      <c r="B91" s="78" t="s">
        <v>143</v>
      </c>
      <c r="C91" s="78" t="s">
        <v>59</v>
      </c>
      <c r="D91" s="78" t="s">
        <v>60</v>
      </c>
      <c r="E91" s="88" t="s">
        <v>28</v>
      </c>
      <c r="F91" s="49">
        <v>796</v>
      </c>
      <c r="G91" s="81" t="s">
        <v>56</v>
      </c>
      <c r="H91" s="98">
        <v>1</v>
      </c>
      <c r="I91" s="89">
        <v>97000000000</v>
      </c>
      <c r="J91" s="89" t="s">
        <v>34</v>
      </c>
      <c r="K91" s="90">
        <v>1825500</v>
      </c>
      <c r="L91" s="83">
        <v>45505</v>
      </c>
      <c r="M91" s="83">
        <v>45597</v>
      </c>
      <c r="N91" s="89" t="s">
        <v>152</v>
      </c>
      <c r="O91" s="89" t="s">
        <v>44</v>
      </c>
      <c r="P91" s="91" t="s">
        <v>45</v>
      </c>
      <c r="Q91" s="67" t="s">
        <v>45</v>
      </c>
      <c r="R91" s="81"/>
    </row>
    <row r="92" spans="1:18" s="27" customFormat="1" ht="47.25" x14ac:dyDescent="0.15">
      <c r="A92" s="40">
        <v>61</v>
      </c>
      <c r="B92" s="78" t="s">
        <v>143</v>
      </c>
      <c r="C92" s="78" t="s">
        <v>38</v>
      </c>
      <c r="D92" s="78" t="s">
        <v>61</v>
      </c>
      <c r="E92" s="88" t="s">
        <v>28</v>
      </c>
      <c r="F92" s="49">
        <v>796</v>
      </c>
      <c r="G92" s="81" t="s">
        <v>56</v>
      </c>
      <c r="H92" s="98">
        <v>1</v>
      </c>
      <c r="I92" s="89">
        <v>97000000000</v>
      </c>
      <c r="J92" s="89" t="s">
        <v>34</v>
      </c>
      <c r="K92" s="90">
        <v>1500000</v>
      </c>
      <c r="L92" s="83">
        <v>45505</v>
      </c>
      <c r="M92" s="83">
        <v>45597</v>
      </c>
      <c r="N92" s="89" t="s">
        <v>152</v>
      </c>
      <c r="O92" s="89" t="s">
        <v>44</v>
      </c>
      <c r="P92" s="91" t="s">
        <v>45</v>
      </c>
      <c r="Q92" s="67" t="s">
        <v>45</v>
      </c>
      <c r="R92" s="81"/>
    </row>
    <row r="93" spans="1:18" s="77" customFormat="1" ht="47.25" x14ac:dyDescent="0.15">
      <c r="A93" s="78">
        <v>62</v>
      </c>
      <c r="B93" s="136" t="s">
        <v>206</v>
      </c>
      <c r="C93" s="136" t="s">
        <v>218</v>
      </c>
      <c r="D93" s="82" t="s">
        <v>217</v>
      </c>
      <c r="E93" s="88" t="s">
        <v>28</v>
      </c>
      <c r="F93" s="49">
        <v>796</v>
      </c>
      <c r="G93" s="81" t="s">
        <v>56</v>
      </c>
      <c r="H93" s="98">
        <v>1</v>
      </c>
      <c r="I93" s="89">
        <v>97000000000</v>
      </c>
      <c r="J93" s="89" t="s">
        <v>34</v>
      </c>
      <c r="K93" s="61">
        <v>2985252</v>
      </c>
      <c r="L93" s="83">
        <v>45444</v>
      </c>
      <c r="M93" s="86">
        <v>45627</v>
      </c>
      <c r="N93" s="93" t="s">
        <v>152</v>
      </c>
      <c r="O93" s="89" t="s">
        <v>44</v>
      </c>
      <c r="P93" s="91" t="s">
        <v>45</v>
      </c>
      <c r="Q93" s="67" t="s">
        <v>45</v>
      </c>
      <c r="R93" s="109"/>
    </row>
    <row r="94" spans="1:18" s="77" customFormat="1" x14ac:dyDescent="0.15">
      <c r="A94" s="78"/>
      <c r="B94" s="136"/>
      <c r="C94" s="136"/>
      <c r="D94" s="82"/>
      <c r="E94" s="97"/>
      <c r="F94" s="48"/>
      <c r="G94" s="48"/>
      <c r="H94" s="58"/>
      <c r="I94" s="93"/>
      <c r="J94" s="93"/>
      <c r="K94" s="131"/>
      <c r="L94" s="83"/>
      <c r="M94" s="86"/>
      <c r="N94" s="93"/>
      <c r="O94" s="93"/>
      <c r="P94" s="108"/>
      <c r="Q94" s="108"/>
      <c r="R94" s="81"/>
    </row>
    <row r="95" spans="1:18" s="6" customFormat="1" ht="23.25" customHeight="1" x14ac:dyDescent="0.15">
      <c r="A95" s="150" t="s">
        <v>43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2"/>
    </row>
    <row r="96" spans="1:18" s="6" customFormat="1" ht="141.75" x14ac:dyDescent="0.15">
      <c r="A96" s="78">
        <v>63</v>
      </c>
      <c r="B96" s="78" t="s">
        <v>145</v>
      </c>
      <c r="C96" s="78" t="s">
        <v>168</v>
      </c>
      <c r="D96" s="62" t="s">
        <v>235</v>
      </c>
      <c r="E96" s="88" t="s">
        <v>28</v>
      </c>
      <c r="F96" s="49">
        <v>796</v>
      </c>
      <c r="G96" s="81" t="s">
        <v>56</v>
      </c>
      <c r="H96" s="98">
        <v>1</v>
      </c>
      <c r="I96" s="89">
        <v>97000000000</v>
      </c>
      <c r="J96" s="89" t="s">
        <v>34</v>
      </c>
      <c r="K96" s="90">
        <v>300000</v>
      </c>
      <c r="L96" s="83">
        <v>45597</v>
      </c>
      <c r="M96" s="83">
        <v>45627</v>
      </c>
      <c r="N96" s="89" t="s">
        <v>150</v>
      </c>
      <c r="O96" s="89" t="s">
        <v>44</v>
      </c>
      <c r="P96" s="91" t="s">
        <v>45</v>
      </c>
      <c r="Q96" s="67" t="s">
        <v>45</v>
      </c>
      <c r="R96" s="81"/>
    </row>
    <row r="97" spans="1:18" s="27" customFormat="1" ht="48.75" customHeight="1" x14ac:dyDescent="0.15">
      <c r="A97" s="78">
        <v>64</v>
      </c>
      <c r="B97" s="41" t="s">
        <v>127</v>
      </c>
      <c r="C97" s="41" t="s">
        <v>128</v>
      </c>
      <c r="D97" s="66" t="s">
        <v>154</v>
      </c>
      <c r="E97" s="88" t="s">
        <v>28</v>
      </c>
      <c r="F97" s="47">
        <v>168</v>
      </c>
      <c r="G97" s="47" t="s">
        <v>134</v>
      </c>
      <c r="H97" s="55">
        <v>50</v>
      </c>
      <c r="I97" s="89">
        <v>97000000000</v>
      </c>
      <c r="J97" s="89" t="s">
        <v>34</v>
      </c>
      <c r="K97" s="56">
        <v>25000000</v>
      </c>
      <c r="L97" s="83">
        <v>45597</v>
      </c>
      <c r="M97" s="83">
        <v>45627</v>
      </c>
      <c r="N97" s="89" t="s">
        <v>151</v>
      </c>
      <c r="O97" s="89" t="s">
        <v>44</v>
      </c>
      <c r="P97" s="91" t="s">
        <v>45</v>
      </c>
      <c r="Q97" s="67" t="s">
        <v>45</v>
      </c>
      <c r="R97" s="81"/>
    </row>
    <row r="98" spans="1:18" s="27" customFormat="1" ht="84" customHeight="1" x14ac:dyDescent="0.15">
      <c r="A98" s="78">
        <v>65</v>
      </c>
      <c r="B98" s="85" t="s">
        <v>127</v>
      </c>
      <c r="C98" s="85" t="s">
        <v>136</v>
      </c>
      <c r="D98" s="85" t="s">
        <v>137</v>
      </c>
      <c r="E98" s="101" t="s">
        <v>28</v>
      </c>
      <c r="F98" s="85">
        <v>168</v>
      </c>
      <c r="G98" s="85" t="s">
        <v>134</v>
      </c>
      <c r="H98" s="102">
        <v>10</v>
      </c>
      <c r="I98" s="80">
        <v>97000000000</v>
      </c>
      <c r="J98" s="80" t="s">
        <v>88</v>
      </c>
      <c r="K98" s="65">
        <v>300000</v>
      </c>
      <c r="L98" s="103">
        <v>45627</v>
      </c>
      <c r="M98" s="103">
        <v>45992</v>
      </c>
      <c r="N98" s="96" t="s">
        <v>152</v>
      </c>
      <c r="O98" s="99" t="s">
        <v>44</v>
      </c>
      <c r="P98" s="100" t="s">
        <v>45</v>
      </c>
      <c r="Q98" s="69" t="s">
        <v>45</v>
      </c>
      <c r="R98" s="81"/>
    </row>
    <row r="99" spans="1:18" s="27" customFormat="1" ht="78.75" x14ac:dyDescent="0.15">
      <c r="A99" s="78">
        <v>66</v>
      </c>
      <c r="B99" s="78" t="s">
        <v>147</v>
      </c>
      <c r="C99" s="78" t="s">
        <v>169</v>
      </c>
      <c r="D99" s="62" t="s">
        <v>236</v>
      </c>
      <c r="E99" s="101" t="s">
        <v>28</v>
      </c>
      <c r="F99" s="78">
        <v>642</v>
      </c>
      <c r="G99" s="78" t="s">
        <v>68</v>
      </c>
      <c r="H99" s="78">
        <v>1</v>
      </c>
      <c r="I99" s="80">
        <v>97000000001</v>
      </c>
      <c r="J99" s="80" t="s">
        <v>88</v>
      </c>
      <c r="K99" s="92">
        <v>455000</v>
      </c>
      <c r="L99" s="103">
        <v>45627</v>
      </c>
      <c r="M99" s="103">
        <v>45992</v>
      </c>
      <c r="N99" s="93" t="s">
        <v>152</v>
      </c>
      <c r="O99" s="99" t="s">
        <v>44</v>
      </c>
      <c r="P99" s="100" t="s">
        <v>45</v>
      </c>
      <c r="Q99" s="69" t="s">
        <v>45</v>
      </c>
      <c r="R99" s="81"/>
    </row>
    <row r="100" spans="1:18" s="27" customFormat="1" ht="129.75" customHeight="1" x14ac:dyDescent="0.15">
      <c r="A100" s="78">
        <v>67</v>
      </c>
      <c r="B100" s="78" t="s">
        <v>148</v>
      </c>
      <c r="C100" s="78" t="s">
        <v>170</v>
      </c>
      <c r="D100" s="78" t="s">
        <v>146</v>
      </c>
      <c r="E100" s="88" t="s">
        <v>28</v>
      </c>
      <c r="F100" s="78">
        <v>642</v>
      </c>
      <c r="G100" s="78" t="s">
        <v>68</v>
      </c>
      <c r="H100" s="78">
        <v>1</v>
      </c>
      <c r="I100" s="78">
        <v>97000000002</v>
      </c>
      <c r="J100" s="78" t="s">
        <v>88</v>
      </c>
      <c r="K100" s="92">
        <v>2531400</v>
      </c>
      <c r="L100" s="83">
        <v>45627</v>
      </c>
      <c r="M100" s="83">
        <v>45992</v>
      </c>
      <c r="N100" s="93" t="s">
        <v>150</v>
      </c>
      <c r="O100" s="89" t="s">
        <v>44</v>
      </c>
      <c r="P100" s="91" t="s">
        <v>45</v>
      </c>
      <c r="Q100" s="67" t="s">
        <v>45</v>
      </c>
      <c r="R100" s="81"/>
    </row>
    <row r="101" spans="1:18" s="77" customFormat="1" ht="48.75" customHeight="1" x14ac:dyDescent="0.15">
      <c r="A101" s="137"/>
      <c r="B101" s="137"/>
      <c r="C101" s="137"/>
      <c r="D101" s="138"/>
      <c r="E101" s="139"/>
      <c r="F101" s="140"/>
      <c r="G101" s="140"/>
      <c r="H101" s="141"/>
      <c r="I101" s="142"/>
      <c r="J101" s="142"/>
      <c r="K101" s="144"/>
      <c r="L101" s="135"/>
      <c r="M101" s="135"/>
      <c r="N101" s="142"/>
      <c r="O101" s="142"/>
      <c r="P101" s="143"/>
      <c r="Q101" s="143"/>
      <c r="R101" s="140"/>
    </row>
    <row r="102" spans="1:18" s="8" customFormat="1" ht="36.7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2" t="s">
        <v>35</v>
      </c>
      <c r="L102" s="172"/>
      <c r="M102" s="172"/>
      <c r="N102" s="172"/>
      <c r="O102" s="172"/>
      <c r="P102" s="172"/>
      <c r="Q102" s="172"/>
      <c r="R102" s="74"/>
    </row>
    <row r="103" spans="1:18" s="8" customFormat="1" ht="12" customHeight="1" x14ac:dyDescent="0.15">
      <c r="A103"/>
      <c r="B103" s="6"/>
      <c r="C103" s="6"/>
      <c r="D103"/>
      <c r="E103"/>
      <c r="F103"/>
      <c r="G103"/>
      <c r="H103"/>
      <c r="I103"/>
      <c r="J103"/>
      <c r="K103" s="76"/>
      <c r="L103"/>
      <c r="M103"/>
      <c r="N103"/>
      <c r="O103"/>
      <c r="P103"/>
      <c r="Q103"/>
      <c r="R103" s="74"/>
    </row>
    <row r="104" spans="1:18" s="8" customFormat="1" ht="18" customHeight="1" x14ac:dyDescent="0.15">
      <c r="A104"/>
      <c r="B104"/>
      <c r="C104"/>
      <c r="D104"/>
      <c r="E104"/>
      <c r="F104"/>
      <c r="G104"/>
      <c r="H104"/>
      <c r="I104"/>
      <c r="J104"/>
      <c r="K104" s="171"/>
      <c r="L104" s="171"/>
      <c r="M104" s="171"/>
      <c r="N104" s="171"/>
      <c r="O104" s="171"/>
      <c r="P104" s="171"/>
      <c r="Q104" s="171"/>
      <c r="R104" s="74"/>
    </row>
    <row r="105" spans="1:18" s="8" customFormat="1" ht="15.75" customHeight="1" x14ac:dyDescent="0.15">
      <c r="A105"/>
      <c r="B105"/>
      <c r="C105"/>
      <c r="D105"/>
      <c r="E105"/>
      <c r="F105"/>
      <c r="G105"/>
      <c r="H105"/>
      <c r="I105"/>
      <c r="J105"/>
      <c r="K105" s="171"/>
      <c r="L105" s="171"/>
      <c r="M105" s="171"/>
      <c r="N105" s="171"/>
      <c r="O105" s="171"/>
      <c r="P105" s="171"/>
      <c r="Q105" s="171"/>
      <c r="R105" s="74"/>
    </row>
    <row r="106" spans="1:18" s="7" customFormat="1" ht="31.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74"/>
    </row>
    <row r="107" spans="1:18" s="7" customFormat="1" ht="6.75" hidden="1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74"/>
    </row>
    <row r="108" spans="1:18" s="7" customFormat="1" ht="35.25" hidden="1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74"/>
    </row>
    <row r="109" spans="1:18" s="7" customFormat="1" ht="35.25" hidden="1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74"/>
    </row>
    <row r="110" spans="1:18" s="7" customFormat="1" ht="35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74"/>
    </row>
    <row r="111" spans="1:18" s="7" customFormat="1" ht="83.25" customHeight="1" x14ac:dyDescent="0.15">
      <c r="A111"/>
      <c r="B111"/>
      <c r="C111"/>
      <c r="D111"/>
      <c r="E111"/>
      <c r="F111"/>
      <c r="G111"/>
      <c r="H111"/>
      <c r="I111" s="168">
        <f>K69+K89+K94+K101</f>
        <v>0</v>
      </c>
      <c r="J111" s="169"/>
      <c r="K111"/>
      <c r="L111"/>
      <c r="M111"/>
      <c r="N111"/>
      <c r="O111"/>
      <c r="P111"/>
      <c r="Q111"/>
      <c r="R111" s="74"/>
    </row>
    <row r="112" spans="1:18" s="7" customFormat="1" ht="20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74"/>
    </row>
    <row r="113" spans="1:18" s="7" customFormat="1" ht="88.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75"/>
    </row>
    <row r="114" spans="1:18" s="7" customFormat="1" ht="35.25" hidden="1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74"/>
    </row>
    <row r="115" spans="1:18" s="7" customFormat="1" ht="35.25" hidden="1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74"/>
    </row>
    <row r="116" spans="1:18" s="7" customFormat="1" ht="35.25" hidden="1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74"/>
    </row>
    <row r="117" spans="1:18" s="7" customFormat="1" ht="40.5" hidden="1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74"/>
    </row>
    <row r="118" spans="1:18" s="7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74"/>
    </row>
    <row r="119" spans="1:18" s="7" customFormat="1" ht="76.5" hidden="1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74"/>
    </row>
    <row r="120" spans="1:18" s="6" customFormat="1" ht="16.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72"/>
    </row>
    <row r="121" spans="1:18" s="6" customFormat="1" ht="35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72"/>
    </row>
    <row r="122" spans="1:18" s="6" customFormat="1" ht="16.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72"/>
    </row>
    <row r="123" spans="1:18" s="6" customFormat="1" ht="16.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72"/>
    </row>
    <row r="124" spans="1:18" s="6" customFormat="1" ht="16.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72"/>
    </row>
    <row r="125" spans="1:18" ht="18" customHeight="1" x14ac:dyDescent="0.15"/>
    <row r="126" spans="1:18" ht="17.25" customHeight="1" x14ac:dyDescent="0.15"/>
    <row r="127" spans="1:18" ht="22.5" hidden="1" customHeight="1" x14ac:dyDescent="0.15"/>
    <row r="128" spans="1:18" ht="22.5" customHeight="1" x14ac:dyDescent="0.15"/>
    <row r="129" ht="22.5" customHeight="1" x14ac:dyDescent="0.15"/>
    <row r="130" ht="22.5" customHeight="1" x14ac:dyDescent="0.15"/>
    <row r="131" ht="59.25" customHeight="1" x14ac:dyDescent="0.15"/>
    <row r="132" ht="15" customHeight="1" x14ac:dyDescent="0.15"/>
    <row r="133" ht="71.25" customHeight="1" x14ac:dyDescent="0.15"/>
    <row r="134" ht="84" customHeight="1" x14ac:dyDescent="0.15"/>
    <row r="135" ht="15.75" hidden="1" customHeight="1" x14ac:dyDescent="0.15"/>
    <row r="136" ht="24.75" customHeight="1" x14ac:dyDescent="0.15"/>
    <row r="137" ht="30" customHeight="1" x14ac:dyDescent="0.15"/>
    <row r="138" ht="21.75" customHeight="1" x14ac:dyDescent="0.15"/>
    <row r="139" ht="13.5" customHeight="1" x14ac:dyDescent="0.15"/>
    <row r="140" ht="30" customHeight="1" x14ac:dyDescent="0.15"/>
    <row r="141" ht="30" customHeight="1" x14ac:dyDescent="0.15"/>
    <row r="142" ht="30" customHeight="1" x14ac:dyDescent="0.15"/>
    <row r="143" ht="28.5" customHeight="1" x14ac:dyDescent="0.15"/>
    <row r="144" ht="19.5" customHeight="1" x14ac:dyDescent="0.15"/>
    <row r="145" ht="93" customHeight="1" x14ac:dyDescent="0.15"/>
    <row r="146" ht="72" customHeight="1" x14ac:dyDescent="0.15"/>
    <row r="147" ht="66" customHeight="1" x14ac:dyDescent="0.15"/>
    <row r="148" ht="21" customHeight="1" x14ac:dyDescent="0.15"/>
    <row r="149" ht="27" customHeight="1" x14ac:dyDescent="0.15"/>
    <row r="150" ht="28.5" customHeight="1" x14ac:dyDescent="0.15"/>
    <row r="151" ht="53.25" hidden="1" customHeight="1" x14ac:dyDescent="0.15"/>
    <row r="152" ht="21.75" customHeight="1" x14ac:dyDescent="0.15"/>
    <row r="153" ht="53.25" customHeight="1" x14ac:dyDescent="0.15"/>
    <row r="154" ht="53.25" customHeight="1" x14ac:dyDescent="0.15"/>
    <row r="155" ht="53.25" customHeight="1" x14ac:dyDescent="0.15"/>
    <row r="156" ht="13.5" customHeight="1" x14ac:dyDescent="0.15"/>
    <row r="157" ht="60" customHeight="1" x14ac:dyDescent="0.15"/>
    <row r="158" ht="15.75" hidden="1" customHeight="1" x14ac:dyDescent="0.15"/>
    <row r="159" ht="15.75" customHeight="1" x14ac:dyDescent="0.15"/>
    <row r="160" ht="51" customHeight="1" x14ac:dyDescent="0.15"/>
    <row r="161" ht="15.75" customHeight="1" x14ac:dyDescent="0.15"/>
    <row r="162" ht="28.5" customHeight="1" x14ac:dyDescent="0.15"/>
    <row r="163" ht="15.75" customHeight="1" x14ac:dyDescent="0.15"/>
    <row r="164" ht="66" customHeight="1" x14ac:dyDescent="0.15"/>
    <row r="165" ht="15.75" customHeight="1" x14ac:dyDescent="0.15"/>
    <row r="166" ht="84.75" customHeight="1" x14ac:dyDescent="0.15"/>
    <row r="167" ht="10.5" customHeight="1" x14ac:dyDescent="0.15"/>
    <row r="168" ht="18" customHeight="1" x14ac:dyDescent="0.15"/>
    <row r="169" ht="3.75" customHeight="1" x14ac:dyDescent="0.15"/>
    <row r="170" ht="33.75" customHeight="1" x14ac:dyDescent="0.15"/>
    <row r="171" ht="33.75" customHeight="1" x14ac:dyDescent="0.15"/>
    <row r="172" ht="33.75" customHeight="1" x14ac:dyDescent="0.15"/>
    <row r="173" ht="33.75" customHeight="1" x14ac:dyDescent="0.15"/>
    <row r="174" ht="19.5" customHeight="1" x14ac:dyDescent="0.15"/>
    <row r="175" ht="102.75" customHeight="1" x14ac:dyDescent="0.15"/>
    <row r="176" ht="41.25" customHeight="1" x14ac:dyDescent="0.15"/>
    <row r="177" ht="24" hidden="1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7.75" customHeight="1" x14ac:dyDescent="0.15"/>
    <row r="186" ht="35.25" customHeight="1" x14ac:dyDescent="0.15"/>
    <row r="187" ht="9" hidden="1" customHeight="1" x14ac:dyDescent="0.15"/>
    <row r="188" ht="13.5" hidden="1" customHeight="1" x14ac:dyDescent="0.15"/>
    <row r="189" ht="13.5" hidden="1" customHeight="1" x14ac:dyDescent="0.15"/>
    <row r="190" ht="13.5" hidden="1" customHeight="1" x14ac:dyDescent="0.15"/>
    <row r="191" ht="13.5" hidden="1" customHeight="1" x14ac:dyDescent="0.15"/>
    <row r="192" ht="13.5" hidden="1" customHeight="1" x14ac:dyDescent="0.15"/>
    <row r="193" ht="9.75" hidden="1" customHeight="1" x14ac:dyDescent="0.15"/>
    <row r="194" ht="13.5" hidden="1" customHeight="1" x14ac:dyDescent="0.15"/>
    <row r="195" ht="13.5" hidden="1" customHeight="1" x14ac:dyDescent="0.15"/>
    <row r="196" ht="1.5" customHeight="1" x14ac:dyDescent="0.15"/>
    <row r="197" ht="13.7" customHeight="1" x14ac:dyDescent="0.15"/>
    <row r="198" ht="53.25" customHeight="1" x14ac:dyDescent="0.15"/>
    <row r="199" ht="21" customHeight="1" x14ac:dyDescent="0.15"/>
    <row r="200" ht="58.5" customHeight="1" x14ac:dyDescent="0.15"/>
    <row r="201" ht="33" customHeight="1" x14ac:dyDescent="0.15"/>
  </sheetData>
  <mergeCells count="38">
    <mergeCell ref="I111:J111"/>
    <mergeCell ref="O23:O25"/>
    <mergeCell ref="A21:C21"/>
    <mergeCell ref="G24:G25"/>
    <mergeCell ref="D23:D25"/>
    <mergeCell ref="E23:E25"/>
    <mergeCell ref="F23:G23"/>
    <mergeCell ref="A22:A25"/>
    <mergeCell ref="B22:B25"/>
    <mergeCell ref="C22:C25"/>
    <mergeCell ref="K104:Q105"/>
    <mergeCell ref="K102:Q102"/>
    <mergeCell ref="Q22:Q25"/>
    <mergeCell ref="K23:K25"/>
    <mergeCell ref="D22:O22"/>
    <mergeCell ref="F24:F25"/>
    <mergeCell ref="A1:I1"/>
    <mergeCell ref="A2:I2"/>
    <mergeCell ref="A7:C7"/>
    <mergeCell ref="A6:C6"/>
    <mergeCell ref="D3:Q3"/>
    <mergeCell ref="D5:Q5"/>
    <mergeCell ref="D6:Q6"/>
    <mergeCell ref="D7:Q7"/>
    <mergeCell ref="A3:C3"/>
    <mergeCell ref="A4:C4"/>
    <mergeCell ref="A5:C5"/>
    <mergeCell ref="D4:Q4"/>
    <mergeCell ref="P22:P25"/>
    <mergeCell ref="L23:M24"/>
    <mergeCell ref="A95:R95"/>
    <mergeCell ref="R22:R25"/>
    <mergeCell ref="A27:R27"/>
    <mergeCell ref="A70:R70"/>
    <mergeCell ref="A90:R90"/>
    <mergeCell ref="H23:H25"/>
    <mergeCell ref="I23:J24"/>
    <mergeCell ref="N23:N25"/>
  </mergeCells>
  <phoneticPr fontId="0" type="noConversion"/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Юля</cp:lastModifiedBy>
  <cp:lastPrinted>2024-01-10T04:41:41Z</cp:lastPrinted>
  <dcterms:created xsi:type="dcterms:W3CDTF">2022-04-14T07:56:14Z</dcterms:created>
  <dcterms:modified xsi:type="dcterms:W3CDTF">2024-01-10T10:03:39Z</dcterms:modified>
</cp:coreProperties>
</file>